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demecloud-my.sharepoint.com/personal/simon_thouin_ademe_fr/Documents/Fonds Chaleur/2026/Evolutions FC 2026/Documents finalisés/Solaire eau chaude/"/>
    </mc:Choice>
  </mc:AlternateContent>
  <xr:revisionPtr revIDLastSave="314" documentId="11_A091C88CC614CDF344D917D9DEEFD3DBDC34E688" xr6:coauthVersionLast="47" xr6:coauthVersionMax="47" xr10:uidLastSave="{9B2AC4FC-4DA7-4C90-901D-FDD753D6443B}"/>
  <bookViews>
    <workbookView xWindow="20370" yWindow="-120" windowWidth="38640" windowHeight="21120" tabRatio="839" xr2:uid="{00000000-000D-0000-FFFF-FFFF00000000}"/>
  </bookViews>
  <sheets>
    <sheet name="Accueil" sheetId="14" r:id="rId1"/>
    <sheet name="Volet Financier" sheetId="24" r:id="rId2"/>
    <sheet name="Tableau 1 Production ST RC" sheetId="20" r:id="rId3"/>
    <sheet name="Tableau 2 Besoins RC" sheetId="21" r:id="rId4"/>
    <sheet name="Tableau 3 Installation solaire " sheetId="18" r:id="rId5"/>
    <sheet name="Tableau 4 Décomposition métrés" sheetId="4" r:id="rId6"/>
    <sheet name="Tableau 5 OPEX" sheetId="19" r:id="rId7"/>
    <sheet name="Tableau 6 Impact subvention" sheetId="9" r:id="rId8"/>
    <sheet name="Tableau 8 CEP" sheetId="25" r:id="rId9"/>
    <sheet name="7. Déficit de financement" sheetId="23" r:id="rId10"/>
    <sheet name="Paramètres " sheetId="26" r:id="rId11"/>
    <sheet name="Données efficacité energétique" sheetId="22" state="hidden" r:id="rId12"/>
    <sheet name="Paramètres" sheetId="15" state="hidden" r:id="rId13"/>
    <sheet name="Feuil1" sheetId="16" state="hidden" r:id="rId14"/>
  </sheets>
  <externalReferences>
    <externalReference r:id="rId15"/>
    <externalReference r:id="rId16"/>
    <externalReference r:id="rId17"/>
    <externalReference r:id="rId18"/>
    <externalReference r:id="rId19"/>
    <externalReference r:id="rId20"/>
  </externalReferences>
  <definedNames>
    <definedName name="_1__BUDGET_PREVISIONNEL_DE_L_OPERATION">'Volet Financier'!$A$23</definedName>
    <definedName name="_2__PLAN_DE_FINANCEMENT">'Volet Financier'!$A$327</definedName>
    <definedName name="appoint" localSheetId="2">#REF!</definedName>
    <definedName name="appoint" localSheetId="3">#REF!</definedName>
    <definedName name="appoint" localSheetId="4">#REF!</definedName>
    <definedName name="appoint" localSheetId="6">#REF!</definedName>
    <definedName name="appoint">#REF!</definedName>
    <definedName name="Besoins_utiles_projet">'[1]caractéristiques projet'!$D$12</definedName>
    <definedName name="Bois_Biomasse_énergie">'Volet Financier'!$A$118</definedName>
    <definedName name="combustible">#REF!</definedName>
    <definedName name="Création_chauff_app">'[1]caractéristiques projet'!#REF!</definedName>
    <definedName name="essai">#REF!</definedName>
    <definedName name="filtration">#REF!</definedName>
    <definedName name="financement">'Volet Financier'!#REF!</definedName>
    <definedName name="Géothermie___Opération_sur_aquifère_profond__200m">'Volet Financier'!$A$161</definedName>
    <definedName name="Géothermie_de_surface_et_PAC_associées">'Volet Financier'!$A$216</definedName>
    <definedName name="Grande">#REF!</definedName>
    <definedName name="Liste_Besoins" localSheetId="1">[2]Paramètres!$A$5:$A$10</definedName>
    <definedName name="Liste_Besoins">[3]Paramètres!$A$5:$A$10</definedName>
    <definedName name="localisation">'[4]Déf. des données'!$A$17:$A$20</definedName>
    <definedName name="nature_activite">'[4]Déf. des données'!$A$24:$A$25</definedName>
    <definedName name="nb_nvle_ss">'[1]caractéristiques projet'!$D$34</definedName>
    <definedName name="ouinon">#REF!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'[5]partenaire1-Coord'!$AO$1:$AO$2</definedName>
    <definedName name="taille_ent">'[4]Déf. des données'!$A$29:$A$31</definedName>
    <definedName name="top">'Volet Financier'!#REF!</definedName>
    <definedName name="type_de_projet">#REF!</definedName>
    <definedName name="type_investisseur">#REF!</definedName>
    <definedName name="Type_projet">'[1]caractéristiques projet'!$D$9</definedName>
    <definedName name="typerèglement">'[5]partenaire1-Coord'!$AT$1:$AT$4</definedName>
    <definedName name="Ventes_clients">'[1]caractéristiques projet'!#REF!</definedName>
    <definedName name="_xlnm.Print_Area" localSheetId="1">'Volet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0" l="1"/>
  <c r="D21" i="20"/>
  <c r="Z46" i="25"/>
  <c r="Y46" i="25"/>
  <c r="X46" i="25"/>
  <c r="W46" i="25"/>
  <c r="V46" i="25"/>
  <c r="U46" i="25"/>
  <c r="T46" i="25"/>
  <c r="S46" i="25"/>
  <c r="R46" i="25"/>
  <c r="Q46" i="25"/>
  <c r="Q55" i="25" s="1"/>
  <c r="P46" i="25"/>
  <c r="P55" i="25" s="1"/>
  <c r="P56" i="25" s="1"/>
  <c r="O46" i="25"/>
  <c r="N46" i="25"/>
  <c r="M46" i="25"/>
  <c r="L46" i="25"/>
  <c r="K46" i="25"/>
  <c r="J46" i="25"/>
  <c r="I46" i="25"/>
  <c r="H46" i="25"/>
  <c r="G46" i="25"/>
  <c r="F46" i="25"/>
  <c r="E46" i="25"/>
  <c r="E55" i="25" s="1"/>
  <c r="D46" i="25"/>
  <c r="D55" i="25" s="1"/>
  <c r="D56" i="25" s="1"/>
  <c r="C46" i="25"/>
  <c r="B46" i="25"/>
  <c r="Z43" i="25"/>
  <c r="Y43" i="25"/>
  <c r="X43" i="25"/>
  <c r="W43" i="25"/>
  <c r="V43" i="25"/>
  <c r="U43" i="25"/>
  <c r="T43" i="25"/>
  <c r="S43" i="25"/>
  <c r="R43" i="25"/>
  <c r="Q43" i="25"/>
  <c r="P43" i="25"/>
  <c r="O43" i="25"/>
  <c r="N43" i="25"/>
  <c r="M43" i="25"/>
  <c r="L43" i="25"/>
  <c r="K43" i="25"/>
  <c r="J43" i="25"/>
  <c r="I43" i="25"/>
  <c r="H43" i="25"/>
  <c r="G43" i="25"/>
  <c r="F43" i="25"/>
  <c r="E43" i="25"/>
  <c r="D43" i="25"/>
  <c r="C43" i="25"/>
  <c r="B43" i="25"/>
  <c r="Z39" i="25"/>
  <c r="Y39" i="25"/>
  <c r="X39" i="25"/>
  <c r="X55" i="25" s="1"/>
  <c r="W39" i="25"/>
  <c r="V39" i="25"/>
  <c r="U39" i="25"/>
  <c r="T39" i="25"/>
  <c r="S39" i="25"/>
  <c r="R39" i="25"/>
  <c r="Q39" i="25"/>
  <c r="P39" i="25"/>
  <c r="O39" i="25"/>
  <c r="N39" i="25"/>
  <c r="M39" i="25"/>
  <c r="L39" i="25"/>
  <c r="L55" i="25" s="1"/>
  <c r="K39" i="25"/>
  <c r="J39" i="25"/>
  <c r="I39" i="25"/>
  <c r="H39" i="25"/>
  <c r="G39" i="25"/>
  <c r="F39" i="25"/>
  <c r="E39" i="25"/>
  <c r="D39" i="25"/>
  <c r="C39" i="25"/>
  <c r="B39" i="25"/>
  <c r="T31" i="25"/>
  <c r="H31"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Z19" i="25"/>
  <c r="Z31" i="25" s="1"/>
  <c r="Y19" i="25"/>
  <c r="Y31" i="25" s="1"/>
  <c r="X19" i="25"/>
  <c r="W19" i="25"/>
  <c r="W31" i="25" s="1"/>
  <c r="V19" i="25"/>
  <c r="V31" i="25" s="1"/>
  <c r="U19" i="25"/>
  <c r="T19" i="25"/>
  <c r="S19" i="25"/>
  <c r="S31" i="25" s="1"/>
  <c r="R19" i="25"/>
  <c r="R31" i="25" s="1"/>
  <c r="Q19" i="25"/>
  <c r="P19" i="25"/>
  <c r="P31" i="25" s="1"/>
  <c r="O19" i="25"/>
  <c r="O31" i="25" s="1"/>
  <c r="N19" i="25"/>
  <c r="N31" i="25" s="1"/>
  <c r="M19" i="25"/>
  <c r="M31" i="25" s="1"/>
  <c r="L19" i="25"/>
  <c r="K19" i="25"/>
  <c r="K31" i="25" s="1"/>
  <c r="J19" i="25"/>
  <c r="J31" i="25" s="1"/>
  <c r="I19" i="25"/>
  <c r="H19" i="25"/>
  <c r="G19" i="25"/>
  <c r="G31" i="25" s="1"/>
  <c r="F19" i="25"/>
  <c r="F31" i="25" s="1"/>
  <c r="E19" i="25"/>
  <c r="D19" i="25"/>
  <c r="D31" i="25" s="1"/>
  <c r="C19" i="25"/>
  <c r="C31" i="25" s="1"/>
  <c r="B19" i="25"/>
  <c r="G55" i="25" l="1"/>
  <c r="G56" i="25" s="1"/>
  <c r="I55" i="25"/>
  <c r="E31" i="25"/>
  <c r="V55" i="25"/>
  <c r="W55" i="25"/>
  <c r="Y55" i="25"/>
  <c r="Y56" i="25" s="1"/>
  <c r="I31" i="25"/>
  <c r="U31" i="25"/>
  <c r="B55" i="25"/>
  <c r="N55" i="25"/>
  <c r="N56" i="25" s="1"/>
  <c r="Z55" i="25"/>
  <c r="Z56" i="25" s="1"/>
  <c r="M56" i="25"/>
  <c r="B31" i="25"/>
  <c r="B56" i="25" s="1"/>
  <c r="R55" i="25"/>
  <c r="O56" i="25"/>
  <c r="S55" i="25"/>
  <c r="S56" i="25" s="1"/>
  <c r="T55" i="25"/>
  <c r="T56" i="25" s="1"/>
  <c r="U55" i="25"/>
  <c r="Q31" i="25"/>
  <c r="Q56" i="25" s="1"/>
  <c r="J55" i="25"/>
  <c r="J56" i="25" s="1"/>
  <c r="K55" i="25"/>
  <c r="M55" i="25"/>
  <c r="K56" i="25"/>
  <c r="W56" i="25"/>
  <c r="C55" i="25"/>
  <c r="O55" i="25"/>
  <c r="F55" i="25"/>
  <c r="C56" i="25"/>
  <c r="H55" i="25"/>
  <c r="L31" i="25"/>
  <c r="L56" i="25" s="1"/>
  <c r="X31" i="25"/>
  <c r="X56" i="25" s="1"/>
  <c r="H56" i="25"/>
  <c r="R56" i="25"/>
  <c r="E56" i="25"/>
  <c r="F56" i="25"/>
  <c r="V56" i="25"/>
  <c r="I56" i="25"/>
  <c r="U56" i="25"/>
  <c r="E346" i="24" l="1"/>
  <c r="C338" i="24"/>
  <c r="E322" i="24"/>
  <c r="E313" i="24"/>
  <c r="E311" i="24"/>
  <c r="E306" i="24"/>
  <c r="E296" i="24"/>
  <c r="E292" i="24"/>
  <c r="E283" i="24"/>
  <c r="E274" i="24"/>
  <c r="E272" i="24"/>
  <c r="E267" i="24"/>
  <c r="E260" i="24"/>
  <c r="E256" i="24"/>
  <c r="E246" i="24"/>
  <c r="E237" i="24"/>
  <c r="E235" i="24"/>
  <c r="E231" i="24"/>
  <c r="E224" i="24"/>
  <c r="E221" i="24"/>
  <c r="E212" i="24"/>
  <c r="E203" i="24"/>
  <c r="E199" i="24"/>
  <c r="E194" i="24"/>
  <c r="E170" i="24"/>
  <c r="E166" i="24"/>
  <c r="E157" i="24"/>
  <c r="E148" i="24"/>
  <c r="E146" i="24"/>
  <c r="E142" i="24"/>
  <c r="E128" i="24"/>
  <c r="E123" i="24"/>
  <c r="E113" i="24"/>
  <c r="E104" i="24"/>
  <c r="E102" i="24"/>
  <c r="E97" i="24"/>
  <c r="E91" i="24"/>
  <c r="E83" i="24"/>
  <c r="E73" i="24"/>
  <c r="E64" i="24"/>
  <c r="E62" i="24"/>
  <c r="E55" i="24"/>
  <c r="E39" i="24"/>
  <c r="E35" i="24"/>
  <c r="B41" i="23"/>
  <c r="V41" i="23" s="1"/>
  <c r="U35" i="23"/>
  <c r="T35" i="23"/>
  <c r="S35" i="23"/>
  <c r="R35" i="23"/>
  <c r="Q35" i="23"/>
  <c r="P35" i="23"/>
  <c r="O35" i="23"/>
  <c r="N35" i="23"/>
  <c r="M35" i="23"/>
  <c r="L35" i="23"/>
  <c r="K35" i="23"/>
  <c r="J35" i="23"/>
  <c r="I35" i="23"/>
  <c r="H35" i="23"/>
  <c r="G35" i="23"/>
  <c r="F35" i="23"/>
  <c r="E35" i="23"/>
  <c r="D35" i="23"/>
  <c r="C35" i="23"/>
  <c r="B35" i="23"/>
  <c r="V35" i="23" s="1"/>
  <c r="U33" i="23"/>
  <c r="T33" i="23"/>
  <c r="S33" i="23"/>
  <c r="R33" i="23"/>
  <c r="Q33" i="23"/>
  <c r="P33" i="23"/>
  <c r="O33" i="23"/>
  <c r="N33" i="23"/>
  <c r="M33" i="23"/>
  <c r="L33" i="23"/>
  <c r="K33" i="23"/>
  <c r="J33" i="23"/>
  <c r="I33" i="23"/>
  <c r="H33" i="23"/>
  <c r="G33" i="23"/>
  <c r="F33" i="23"/>
  <c r="E33" i="23"/>
  <c r="D33" i="23"/>
  <c r="C33" i="23"/>
  <c r="B33" i="23"/>
  <c r="V33" i="23" s="1"/>
  <c r="B31" i="23"/>
  <c r="V31" i="23" s="1"/>
  <c r="U29" i="23"/>
  <c r="T29" i="23"/>
  <c r="S29" i="23"/>
  <c r="R29" i="23"/>
  <c r="Q29" i="23"/>
  <c r="P29" i="23"/>
  <c r="O29" i="23"/>
  <c r="N29" i="23"/>
  <c r="M29" i="23"/>
  <c r="L29" i="23"/>
  <c r="K29" i="23"/>
  <c r="J29" i="23"/>
  <c r="I29" i="23"/>
  <c r="H29" i="23"/>
  <c r="G29" i="23"/>
  <c r="F29" i="23"/>
  <c r="E29" i="23"/>
  <c r="D29" i="23"/>
  <c r="C29" i="23"/>
  <c r="B29" i="23"/>
  <c r="B37" i="23" s="1"/>
  <c r="R6" i="21"/>
  <c r="S6" i="21" s="1"/>
  <c r="R10" i="21"/>
  <c r="S22" i="21"/>
  <c r="T22" i="21" s="1"/>
  <c r="S21" i="21"/>
  <c r="T21" i="21" s="1"/>
  <c r="S20" i="21"/>
  <c r="T20" i="21" s="1"/>
  <c r="S18" i="21"/>
  <c r="T18" i="21" s="1"/>
  <c r="S17" i="21"/>
  <c r="T17" i="21" s="1"/>
  <c r="R9" i="21"/>
  <c r="S9" i="21" s="1"/>
  <c r="R8" i="21"/>
  <c r="R7" i="21"/>
  <c r="S7" i="21" s="1"/>
  <c r="AX50" i="22"/>
  <c r="AW50" i="22"/>
  <c r="AV50" i="22"/>
  <c r="AU50" i="22"/>
  <c r="AT50" i="22"/>
  <c r="AS50" i="22"/>
  <c r="AR50" i="22"/>
  <c r="AQ50" i="22"/>
  <c r="AP50" i="22"/>
  <c r="AO50" i="22"/>
  <c r="AN50" i="22"/>
  <c r="O32" i="22"/>
  <c r="G32" i="22"/>
  <c r="F32" i="22"/>
  <c r="E32" i="22"/>
  <c r="O31" i="22"/>
  <c r="O30" i="22"/>
  <c r="Q29" i="22"/>
  <c r="O29" i="22"/>
  <c r="O28" i="22"/>
  <c r="O27" i="22"/>
  <c r="F27" i="22"/>
  <c r="E27" i="22"/>
  <c r="F26" i="22"/>
  <c r="E26" i="22"/>
  <c r="F25" i="22"/>
  <c r="E25" i="22"/>
  <c r="F20" i="22"/>
  <c r="M13" i="22"/>
  <c r="L13" i="22"/>
  <c r="K13" i="22"/>
  <c r="J13" i="22"/>
  <c r="I13" i="22"/>
  <c r="H13" i="22"/>
  <c r="G13" i="22"/>
  <c r="F13" i="22"/>
  <c r="E13" i="22"/>
  <c r="D13" i="22"/>
  <c r="C13" i="22"/>
  <c r="B13" i="22"/>
  <c r="R23" i="21"/>
  <c r="Q23" i="21"/>
  <c r="R19" i="21"/>
  <c r="Q19" i="21"/>
  <c r="Q11" i="21"/>
  <c r="P11" i="21"/>
  <c r="L43" i="23" l="1"/>
  <c r="L44" i="23" s="1"/>
  <c r="P43" i="23"/>
  <c r="P44" i="23" s="1"/>
  <c r="E43" i="23"/>
  <c r="E44" i="23" s="1"/>
  <c r="I43" i="23"/>
  <c r="I44" i="23" s="1"/>
  <c r="M43" i="23"/>
  <c r="M44" i="23" s="1"/>
  <c r="U43" i="23"/>
  <c r="U44" i="23" s="1"/>
  <c r="B39" i="23"/>
  <c r="J43" i="23"/>
  <c r="J44" i="23" s="1"/>
  <c r="N43" i="23"/>
  <c r="N44" i="23" s="1"/>
  <c r="R43" i="23"/>
  <c r="R44" i="23" s="1"/>
  <c r="G43" i="23"/>
  <c r="G44" i="23" s="1"/>
  <c r="K43" i="23"/>
  <c r="K44" i="23" s="1"/>
  <c r="O43" i="23"/>
  <c r="O44" i="23" s="1"/>
  <c r="N37" i="23"/>
  <c r="N39" i="23" s="1"/>
  <c r="C37" i="23"/>
  <c r="C39" i="23" s="1"/>
  <c r="C43" i="23" s="1"/>
  <c r="C44" i="23" s="1"/>
  <c r="G37" i="23"/>
  <c r="G39" i="23" s="1"/>
  <c r="K37" i="23"/>
  <c r="K39" i="23" s="1"/>
  <c r="O37" i="23"/>
  <c r="O39" i="23" s="1"/>
  <c r="S37" i="23"/>
  <c r="S39" i="23" s="1"/>
  <c r="S43" i="23" s="1"/>
  <c r="S44" i="23" s="1"/>
  <c r="J37" i="23"/>
  <c r="J39" i="23" s="1"/>
  <c r="R37" i="23"/>
  <c r="R39" i="23" s="1"/>
  <c r="D37" i="23"/>
  <c r="D39" i="23" s="1"/>
  <c r="D43" i="23" s="1"/>
  <c r="D44" i="23" s="1"/>
  <c r="H37" i="23"/>
  <c r="H39" i="23" s="1"/>
  <c r="H43" i="23" s="1"/>
  <c r="H44" i="23" s="1"/>
  <c r="L37" i="23"/>
  <c r="L39" i="23" s="1"/>
  <c r="P37" i="23"/>
  <c r="P39" i="23" s="1"/>
  <c r="T37" i="23"/>
  <c r="T39" i="23" s="1"/>
  <c r="T43" i="23" s="1"/>
  <c r="T44" i="23" s="1"/>
  <c r="F37" i="23"/>
  <c r="F39" i="23" s="1"/>
  <c r="F43" i="23" s="1"/>
  <c r="F44" i="23" s="1"/>
  <c r="E37" i="23"/>
  <c r="E39" i="23" s="1"/>
  <c r="I37" i="23"/>
  <c r="I39" i="23" s="1"/>
  <c r="M37" i="23"/>
  <c r="M39" i="23" s="1"/>
  <c r="Q37" i="23"/>
  <c r="Q39" i="23" s="1"/>
  <c r="Q43" i="23" s="1"/>
  <c r="Q44" i="23" s="1"/>
  <c r="U37" i="23"/>
  <c r="U39" i="23" s="1"/>
  <c r="R11" i="21"/>
  <c r="S11" i="21" s="1"/>
  <c r="S10" i="21"/>
  <c r="S8" i="21"/>
  <c r="Q24" i="21"/>
  <c r="R24" i="21"/>
  <c r="N23" i="21"/>
  <c r="M23" i="21"/>
  <c r="L23" i="21"/>
  <c r="K23" i="21"/>
  <c r="J23" i="21"/>
  <c r="I23" i="21"/>
  <c r="S23" i="21" s="1"/>
  <c r="H23" i="21"/>
  <c r="O22" i="21"/>
  <c r="O21" i="21"/>
  <c r="O20" i="21"/>
  <c r="N19" i="21"/>
  <c r="M19" i="21"/>
  <c r="L19" i="21"/>
  <c r="K19" i="21"/>
  <c r="J19" i="21"/>
  <c r="I19" i="21"/>
  <c r="S19" i="21" s="1"/>
  <c r="H19" i="21"/>
  <c r="O18" i="21"/>
  <c r="N10" i="21"/>
  <c r="N9" i="21"/>
  <c r="N8" i="21"/>
  <c r="N7" i="21"/>
  <c r="V39" i="23" l="1"/>
  <c r="B43" i="23"/>
  <c r="V37" i="23"/>
  <c r="T19" i="21"/>
  <c r="T23" i="21"/>
  <c r="S24" i="21"/>
  <c r="O19" i="21"/>
  <c r="I24" i="21"/>
  <c r="J24" i="21"/>
  <c r="K24" i="21"/>
  <c r="L24" i="21"/>
  <c r="M24" i="21"/>
  <c r="N24" i="21"/>
  <c r="H24" i="21"/>
  <c r="O23" i="21"/>
  <c r="A47" i="23" l="1"/>
  <c r="B44" i="23"/>
  <c r="V43" i="23"/>
  <c r="O24" i="21"/>
  <c r="T24" i="21"/>
  <c r="F9" i="20"/>
  <c r="F14" i="20"/>
  <c r="F11" i="20"/>
  <c r="F12" i="20"/>
  <c r="E16" i="20"/>
  <c r="E10" i="20" s="1"/>
  <c r="D16" i="20"/>
  <c r="D10" i="20" s="1"/>
  <c r="E8" i="20"/>
  <c r="D8" i="20"/>
  <c r="E13" i="20"/>
  <c r="D13" i="20"/>
  <c r="E35" i="20"/>
  <c r="F34" i="20"/>
  <c r="F32" i="20"/>
  <c r="F30" i="20"/>
  <c r="F26" i="20"/>
  <c r="F17" i="20"/>
  <c r="F7" i="20"/>
  <c r="F6" i="20"/>
  <c r="F5" i="20"/>
  <c r="A49" i="23" l="1"/>
  <c r="V44" i="23"/>
  <c r="E38" i="20"/>
  <c r="D15" i="20"/>
  <c r="D20" i="20"/>
  <c r="E19" i="20"/>
  <c r="F21" i="20" s="1"/>
  <c r="E15" i="20"/>
  <c r="E20" i="20"/>
  <c r="E31" i="20" s="1"/>
  <c r="E37" i="20" s="1"/>
  <c r="F35" i="20"/>
  <c r="F16" i="20"/>
  <c r="F20" i="20" l="1"/>
  <c r="F31" i="20"/>
  <c r="F37" i="20"/>
  <c r="D20" i="4" l="1"/>
  <c r="D17" i="4"/>
  <c r="D14" i="4"/>
  <c r="D6" i="4"/>
  <c r="D27" i="4" l="1"/>
  <c r="C14" i="16"/>
  <c r="C10" i="16"/>
  <c r="C12" i="16" l="1"/>
  <c r="C13" i="16"/>
  <c r="C1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3" authorId="0" shapeId="0" xr:uid="{681AF96B-9408-4CEE-8159-4C92E3148402}">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tc={CF4B03AF-C2FA-47B4-B5BC-159643518110}</author>
    <author>tc={56A6880C-29DA-4DF8-841D-76E9B776BB2D}</author>
  </authors>
  <commentList>
    <comment ref="R5" authorId="0" shapeId="0" xr:uid="{CF4B03AF-C2FA-47B4-B5BC-15964351811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S16" authorId="1" shapeId="0" xr:uid="{56A6880C-29DA-4DF8-841D-76E9B776BB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E16" authorId="0" shapeId="0" xr:uid="{00000000-0006-0000-0300-000001000000}">
      <text>
        <r>
          <rPr>
            <sz val="9"/>
            <color indexed="81"/>
            <rFont val="Tahoma"/>
            <family val="2"/>
          </rPr>
          <t>logiciel utilisé</t>
        </r>
      </text>
    </comment>
    <comment ref="D17" authorId="0" shapeId="0" xr:uid="{00000000-0006-0000-0300-000002000000}">
      <text>
        <r>
          <rPr>
            <sz val="9"/>
            <color indexed="81"/>
            <rFont val="Tahoma"/>
            <family val="2"/>
          </rPr>
          <t xml:space="preserve">Indiquer la même valeur qu'au dessus si aucune action de prévue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tc={E7FB9156-3FBA-4E09-BC6A-668B74F267B0}</author>
  </authors>
  <commentList>
    <comment ref="B4" authorId="0" shapeId="0" xr:uid="{E7FB9156-3FBA-4E09-BC6A-668B74F267B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<sst xmlns="http://schemas.openxmlformats.org/spreadsheetml/2006/main" count="1457" uniqueCount="605">
  <si>
    <t>TABLEAUX INSTRUCTION DOSSIER FONDS CHALEUR 
Solaire thermique sur Réseau de chaleur</t>
  </si>
  <si>
    <t>Ile de France</t>
  </si>
  <si>
    <t>Languedoc-Roussillon</t>
  </si>
  <si>
    <t>Tableau 1 : Production ST RC</t>
  </si>
  <si>
    <t>Tableau 2 : Besoins RC</t>
  </si>
  <si>
    <t>Limousin</t>
  </si>
  <si>
    <t>Tableau 3: Installation solaire</t>
  </si>
  <si>
    <t>Midi-Pyrénées</t>
  </si>
  <si>
    <t>Tableau 4 : Evolution besoins RC</t>
  </si>
  <si>
    <t>Nord-Pas de Calais</t>
  </si>
  <si>
    <t>Tableau 5 : Décomposition des métrés</t>
  </si>
  <si>
    <t>Pays de la Loire</t>
  </si>
  <si>
    <t>Tableau 6 : CAPEX / OPEX</t>
  </si>
  <si>
    <t>Poitou-Charentes</t>
  </si>
  <si>
    <t>Tableau 7 : Impact subvention</t>
  </si>
  <si>
    <t>Provence-Alpes-Côte d'Azur</t>
  </si>
  <si>
    <t>Tableau 8 : Compte d'Exploitation Prévisionnel</t>
  </si>
  <si>
    <t>Rhône-Alpes</t>
  </si>
  <si>
    <t>France</t>
  </si>
  <si>
    <r>
      <rPr>
        <b/>
        <sz val="10"/>
        <rFont val="Arial"/>
        <family val="2"/>
      </rPr>
      <t xml:space="preserve">NOM du projet </t>
    </r>
    <r>
      <rPr>
        <sz val="10"/>
        <rFont val="Arial"/>
        <family val="2"/>
      </rPr>
      <t>:</t>
    </r>
  </si>
  <si>
    <t xml:space="preserve">Maitre d'ouvrage : </t>
  </si>
  <si>
    <t>Tableau 1 : Description Production et RC</t>
  </si>
  <si>
    <t>* les données de production et consommations MWh sont annuelles</t>
  </si>
  <si>
    <t>Situation actuelle</t>
  </si>
  <si>
    <t>Situation future
(actuel + projet FC)</t>
  </si>
  <si>
    <t xml:space="preserve"> Projet Fonds Chaleur
(ou différence vs actuelle)</t>
  </si>
  <si>
    <t>PRODUCTION</t>
  </si>
  <si>
    <t>Production Solaire</t>
  </si>
  <si>
    <t>Production Solaire Thermique utile MWh</t>
  </si>
  <si>
    <t>Combustible Appoint</t>
  </si>
  <si>
    <t>Production Biomasse MWh</t>
  </si>
  <si>
    <t>Consommation MWh entrée chaudière</t>
  </si>
  <si>
    <t>Rendement chaudière Biomasse</t>
  </si>
  <si>
    <t>Puissance MW</t>
  </si>
  <si>
    <t>mixité MWh/an %</t>
  </si>
  <si>
    <t>Combustible 3</t>
  </si>
  <si>
    <t>Production YY MWh</t>
  </si>
  <si>
    <t>Rendement production YY</t>
  </si>
  <si>
    <t>Puissance YY MW</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</si>
  <si>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</si>
  <si>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</si>
  <si>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r>
      <t xml:space="preserve">Total production EnR&amp;R MWh
</t>
    </r>
    <r>
      <rPr>
        <i/>
        <sz val="8"/>
        <color theme="1"/>
        <rFont val="Calibri"/>
        <family val="2"/>
        <scheme val="minor"/>
      </rPr>
      <t>(si réseau de chaleur = chaleur EnR&amp;R injectée dans le RC)</t>
    </r>
  </si>
  <si>
    <r>
      <rPr>
        <i/>
        <sz val="7"/>
        <color theme="1"/>
        <rFont val="Calibri"/>
        <family val="2"/>
        <scheme val="minor"/>
      </rPr>
      <t>Dont 
: +…MWh EnR&amp;R injecté dans l'extension
+…MWhEnR&amp;R injecté dans l'existant</t>
    </r>
    <r>
      <rPr>
        <i/>
        <sz val="8"/>
        <color theme="1"/>
        <rFont val="Calibri"/>
        <family val="2"/>
        <scheme val="minor"/>
      </rPr>
      <t xml:space="preserve">
</t>
    </r>
    <r>
      <rPr>
        <i/>
        <sz val="6"/>
        <color theme="1"/>
        <rFont val="Calibri"/>
        <family val="2"/>
        <scheme val="minor"/>
      </rPr>
      <t>Nota : quantité de chaleur EnR&amp;R injectée dans l'extension + quantité supplémentaire dans l'existant</t>
    </r>
  </si>
  <si>
    <t>Taux de couverture solaire</t>
  </si>
  <si>
    <t>-</t>
  </si>
  <si>
    <r>
      <t xml:space="preserve">Taux EnR&amp;R ( %)
</t>
    </r>
    <r>
      <rPr>
        <i/>
        <sz val="8"/>
        <color theme="1"/>
        <rFont val="Calibri"/>
        <family val="2"/>
        <scheme val="minor"/>
      </rPr>
      <t>(taux global recommandé &gt; 65% ; part solaire recommandée &gt; 10% sauf si part globale &gt; 85%)</t>
    </r>
  </si>
  <si>
    <t>Energie substituée</t>
  </si>
  <si>
    <t>Gaz naturel</t>
  </si>
  <si>
    <t>Fioul</t>
  </si>
  <si>
    <t>Charbon</t>
  </si>
  <si>
    <t>Part</t>
  </si>
  <si>
    <t>Commentaires - détails complémentaires</t>
  </si>
  <si>
    <t>RESEAU DE CHALEUR</t>
  </si>
  <si>
    <t>Projet Fonds Chaleur
(et données extension RC)</t>
  </si>
  <si>
    <t>Type de fluide caloporteur</t>
  </si>
  <si>
    <t>Longueur Réseau de chaleur (ml)</t>
  </si>
  <si>
    <t>Longueur Basse Pression (ml)</t>
  </si>
  <si>
    <t>Longueur Haute Pression (ml)</t>
  </si>
  <si>
    <t>Diamètre nominal maxi</t>
  </si>
  <si>
    <t>Chaleur vendu en sous-stations MWh</t>
  </si>
  <si>
    <t>Chaleur EnR&amp;R vendu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</si>
  <si>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</si>
  <si>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</si>
  <si>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</si>
  <si>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</si>
  <si>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</si>
  <si>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</si>
  <si>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</si>
  <si>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</si>
  <si>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</si>
  <si>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Tableau 2.1 : Réseau de chaleur</t>
  </si>
  <si>
    <t xml:space="preserve">A compléter uniquement si création Réseau de Chaleur </t>
  </si>
  <si>
    <t>N° Sous station</t>
  </si>
  <si>
    <t>Maître d'ouvrage</t>
  </si>
  <si>
    <t>Bâtiment</t>
  </si>
  <si>
    <t>Neuf/ existant</t>
  </si>
  <si>
    <t>Date de raccordement prévue</t>
  </si>
  <si>
    <t>Type de bâtiment</t>
  </si>
  <si>
    <t>Eq. Logement</t>
  </si>
  <si>
    <t>Surface chauffée (m2)</t>
  </si>
  <si>
    <t xml:space="preserve">Besoins avant réhabilitation / démarches énergétique
MWh </t>
  </si>
  <si>
    <t>Besoins après réhabilitation / démarches énergétique
 MWh
pris en compte pour le dimensionnement</t>
  </si>
  <si>
    <t>dont Besoins chauffage</t>
  </si>
  <si>
    <t>dont Besoins ECS</t>
  </si>
  <si>
    <t>P Souscrite
kW</t>
  </si>
  <si>
    <t>Besoins / m2</t>
  </si>
  <si>
    <t>Classe énerg. 
(A, B, C, …)</t>
  </si>
  <si>
    <t>1.1</t>
  </si>
  <si>
    <t>O. HLM xxx</t>
  </si>
  <si>
    <t>Les xxx</t>
  </si>
  <si>
    <t>Existant</t>
  </si>
  <si>
    <t>Log. sociaux</t>
  </si>
  <si>
    <t>1.2</t>
  </si>
  <si>
    <t>2.1</t>
  </si>
  <si>
    <t>Ville de Y</t>
  </si>
  <si>
    <t>CHU X</t>
  </si>
  <si>
    <t xml:space="preserve">Tertiaire </t>
  </si>
  <si>
    <t>CG</t>
  </si>
  <si>
    <t>Collège</t>
  </si>
  <si>
    <t>Neuf</t>
  </si>
  <si>
    <t>Tertiaire</t>
  </si>
  <si>
    <t>TOTAUX</t>
  </si>
  <si>
    <t xml:space="preserve">A compléter uniquement si extension Réseau de Chaleur </t>
  </si>
  <si>
    <t>Abonnés actuels ou extension</t>
  </si>
  <si>
    <t>Abonné actuel</t>
  </si>
  <si>
    <t>Total abonnés actuels</t>
  </si>
  <si>
    <t>Extension phase 1</t>
  </si>
  <si>
    <t>Extension phase 2</t>
  </si>
  <si>
    <t>Extension phase 3</t>
  </si>
  <si>
    <t>Total extensions</t>
  </si>
  <si>
    <t>Tableau 3 : Description de l'installation</t>
  </si>
  <si>
    <t>Caractéristiques du champ de capteur et du schéma d'intégration</t>
  </si>
  <si>
    <t>Projet</t>
  </si>
  <si>
    <t>Commentaires/Précisions</t>
  </si>
  <si>
    <t>Installation Solaire thermique</t>
  </si>
  <si>
    <t>Type de schéma hydraulique ou de raccordement</t>
  </si>
  <si>
    <t>Surface cloturée ou d'emprise de la centrale (en m²)</t>
  </si>
  <si>
    <t xml:space="preserve">Type de capteurs </t>
  </si>
  <si>
    <t>Type de strucure porteuse</t>
  </si>
  <si>
    <t>Orientation</t>
  </si>
  <si>
    <t>Inclinaison (en degrés)</t>
  </si>
  <si>
    <t>Autovidangeable</t>
  </si>
  <si>
    <t>Volume du/des ballons de stockage (m3)</t>
  </si>
  <si>
    <r>
      <t xml:space="preserve">Production solaire </t>
    </r>
    <r>
      <rPr>
        <b/>
        <u/>
        <sz val="8"/>
        <rFont val="Calibri"/>
        <family val="2"/>
      </rPr>
      <t>utile</t>
    </r>
    <r>
      <rPr>
        <b/>
        <sz val="8"/>
        <rFont val="Calibri"/>
        <family val="2"/>
      </rPr>
      <t xml:space="preserve"> prévisionnelle avec les températures actuelles du réseau (MWh/an) (1)</t>
    </r>
  </si>
  <si>
    <r>
      <t xml:space="preserve">Cas échéant : Production solaire </t>
    </r>
    <r>
      <rPr>
        <b/>
        <sz val="8"/>
        <rFont val="Calibri"/>
        <family val="2"/>
      </rPr>
      <t>utile</t>
    </r>
    <r>
      <rPr>
        <sz val="8"/>
        <rFont val="Calibri"/>
        <family val="2"/>
      </rPr>
      <t xml:space="preserve"> prévisionnelle avec les </t>
    </r>
    <r>
      <rPr>
        <b/>
        <sz val="8"/>
        <rFont val="Calibri"/>
        <family val="2"/>
      </rPr>
      <t xml:space="preserve">températures futures </t>
    </r>
    <r>
      <rPr>
        <sz val="8"/>
        <rFont val="Calibri"/>
        <family val="2"/>
      </rPr>
      <t>du réseau (MWh/an) (1)</t>
    </r>
  </si>
  <si>
    <t>Consommation des auxiliaires circuit primaire (MWh/an)</t>
  </si>
  <si>
    <t>Consommation des auxiliaires circuit secondaire (MWh/an)</t>
  </si>
  <si>
    <t>Productivité (kWh/m2)</t>
  </si>
  <si>
    <t>(1) : la production solaire est calculée en valeur d'énergie utile à la sortie du ballon solaire au point de piquage</t>
  </si>
  <si>
    <t xml:space="preserve">Année </t>
  </si>
  <si>
    <t>Energie vendue en sous-station (MWh)</t>
  </si>
  <si>
    <t>Nombre de Ss stations</t>
  </si>
  <si>
    <t>Puissance souscrite (kW)</t>
  </si>
  <si>
    <t>Mixité EnR &amp;R</t>
  </si>
  <si>
    <t>Tableau 5 : Tableau des DN</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</si>
  <si>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</si>
  <si>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</si>
  <si>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</si>
  <si>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</si>
  <si>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</si>
  <si>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</si>
  <si>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</si>
  <si>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</si>
  <si>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</si>
  <si>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</si>
  <si>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</si>
  <si>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</si>
  <si>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</si>
  <si>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</si>
  <si>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</si>
  <si>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</si>
  <si>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</si>
  <si>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</si>
  <si>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</si>
  <si>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</si>
  <si>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</si>
  <si>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</si>
  <si>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</si>
  <si>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</si>
  <si>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</si>
  <si>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Charges d’exploitation annuelle (€ HTR)</t>
  </si>
  <si>
    <t>Détails</t>
  </si>
  <si>
    <t>TERRAINS</t>
  </si>
  <si>
    <t>Tarif actuel de l'électricité - abonnement inclus - sur le site ou le réseau (€ HT/MWh)</t>
  </si>
  <si>
    <t>AMENAGEMENT ET CONSTRUCTIONS</t>
  </si>
  <si>
    <t>P'1 € HTR</t>
  </si>
  <si>
    <t>Frais de gestion, d'assurance</t>
  </si>
  <si>
    <t>Cas échéant : location de terrain</t>
  </si>
  <si>
    <t>P2 monitoring € HTR</t>
  </si>
  <si>
    <t>Précisions : nb d'HJ/mois</t>
  </si>
  <si>
    <t>Stockage</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</si>
  <si>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</si>
  <si>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</si>
  <si>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</si>
  <si>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</si>
  <si>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</si>
  <si>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</si>
  <si>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la centrale ou non</t>
  </si>
  <si>
    <t>INGENIERIE</t>
  </si>
  <si>
    <t>Production  (pompe de distribution réseau)</t>
  </si>
  <si>
    <t>Voirie, génie civil tranchée</t>
  </si>
  <si>
    <t>Distribution hydraulique</t>
  </si>
  <si>
    <t xml:space="preserve">Sous stations </t>
  </si>
  <si>
    <t>Sous total Réseaux de chaleur en €HT</t>
  </si>
  <si>
    <t>Taux d'aide</t>
  </si>
  <si>
    <t>Montant de l'aide</t>
  </si>
  <si>
    <t>Prix de vente moyen de la chaleur € HT / MWh</t>
  </si>
  <si>
    <t>Prix de vente moyen de la chaleur € TTC/MWh</t>
  </si>
  <si>
    <t>R1 moyen € TTC/MWh</t>
  </si>
  <si>
    <t>R2 moyen € TTC/MWh</t>
  </si>
  <si>
    <t>R21
€ TTC/MWh</t>
  </si>
  <si>
    <t>R22
€ TTC/MWh</t>
  </si>
  <si>
    <t>R23
€ TTC/MWh</t>
  </si>
  <si>
    <t>R24
€ TTC/MWh</t>
  </si>
  <si>
    <t>Avant opération si réseau existant</t>
  </si>
  <si>
    <t>Années</t>
  </si>
  <si>
    <t>Liste logiciels simulation solaire</t>
  </si>
  <si>
    <t>Liste Installation solaire</t>
  </si>
  <si>
    <t>Rendement chaudière biomasse</t>
  </si>
  <si>
    <t>Puissance biomasse MW</t>
  </si>
  <si>
    <t>Scenocalc Farmwärme</t>
  </si>
  <si>
    <t>retour/retour stockage mutualisé</t>
  </si>
  <si>
    <t>classique sol</t>
  </si>
  <si>
    <t>Simple vitrage</t>
  </si>
  <si>
    <t>EnRSim</t>
  </si>
  <si>
    <t>retour/retour stockage solaire seul</t>
  </si>
  <si>
    <t>classique toiture</t>
  </si>
  <si>
    <t>Double vitrage</t>
  </si>
  <si>
    <t>Production GN MWh</t>
  </si>
  <si>
    <t>EnergyPro</t>
  </si>
  <si>
    <t>retour/départ stockage solaire seul</t>
  </si>
  <si>
    <t>trackeur</t>
  </si>
  <si>
    <t>Sous vide</t>
  </si>
  <si>
    <t>TRNSYS</t>
  </si>
  <si>
    <t>retour/départ stockage mutualisé</t>
  </si>
  <si>
    <t>ombrière</t>
  </si>
  <si>
    <t>Rendement chaudière GN</t>
  </si>
  <si>
    <t>Autre (préciser)</t>
  </si>
  <si>
    <t>Puissance GN  MW</t>
  </si>
  <si>
    <r>
      <t xml:space="preserve">Total production 
</t>
    </r>
    <r>
      <rPr>
        <i/>
        <sz val="8"/>
        <color theme="1"/>
        <rFont val="Calibri"/>
        <family val="2"/>
        <scheme val="minor"/>
      </rPr>
      <t>(si réseau de chaleur = chaleur injectée)</t>
    </r>
  </si>
  <si>
    <r>
      <t xml:space="preserve">Total production EnR&amp;R
</t>
    </r>
    <r>
      <rPr>
        <i/>
        <sz val="8"/>
        <color theme="1"/>
        <rFont val="Calibri"/>
        <family val="2"/>
        <scheme val="minor"/>
      </rPr>
      <t>(si réseau de chaleur = chaleur EnR&amp;R injectée)</t>
    </r>
  </si>
  <si>
    <t>Puissance totale</t>
  </si>
  <si>
    <t>Taux EnR</t>
  </si>
  <si>
    <t>CO2 évité (tonnes) :</t>
  </si>
  <si>
    <t>Chaleur vendu en sous-stations</t>
  </si>
  <si>
    <t>Chaleur EnR&amp;R vendu en sous-stations</t>
  </si>
  <si>
    <t>Dimaètre nominale maxi</t>
  </si>
  <si>
    <t>Puissance installée en sous-station (kW)</t>
  </si>
  <si>
    <t>Commentaires réseau de chaleur</t>
  </si>
  <si>
    <t>longueur DN 450 - DN650</t>
  </si>
  <si>
    <t>longueur DN300 - 400</t>
  </si>
  <si>
    <t>longueur DN80 - 125</t>
  </si>
  <si>
    <t>longueur DN15 - 65</t>
  </si>
  <si>
    <t>Bâtiment chaufferie et silo de stockage</t>
  </si>
  <si>
    <t>Générateur de chaleur biomasse et système d'alimentation automatique</t>
  </si>
  <si>
    <t>Générateur d'appoint</t>
  </si>
  <si>
    <t>Traitement des fumées</t>
  </si>
  <si>
    <t>Installation électrique et hydraulique associée au générateur</t>
  </si>
  <si>
    <t>Ingénierie</t>
  </si>
  <si>
    <t>Autres (à préciser)</t>
  </si>
  <si>
    <t>Sous total Production en €HT</t>
  </si>
  <si>
    <t>Investissement total projet éligible</t>
  </si>
  <si>
    <t>P1 € HTR</t>
  </si>
  <si>
    <t>P2 
(charges salariales comprises) € HTR</t>
  </si>
  <si>
    <t>Investissements Eligibles (€)</t>
  </si>
  <si>
    <t>Production thermique</t>
  </si>
  <si>
    <t>Réseau de chaleur</t>
  </si>
  <si>
    <t>Soit XX€/ml investissement de réseau créé
Plafonné à xx €/ml suivant règle des DN
ou
Non plafonné par règle des DN (rayer mention inutile)</t>
  </si>
  <si>
    <t>Total investissement éligible (€)</t>
  </si>
  <si>
    <t>Aide</t>
  </si>
  <si>
    <t>Aide Chaufferie</t>
  </si>
  <si>
    <t>Dont X € partenaires</t>
  </si>
  <si>
    <t>Aide Réseau</t>
  </si>
  <si>
    <t>Dont Y € partenaires</t>
  </si>
  <si>
    <t>Aide Totale</t>
  </si>
  <si>
    <t>Dont X+Y € partenaires</t>
  </si>
  <si>
    <t>Aide Totale €/MWh EnR&amp;R sortie chaudière / 20ans</t>
  </si>
  <si>
    <t>Aide Chaufferie €/MWh EnR&amp;R sortie chaudière / 20ans</t>
  </si>
  <si>
    <t>Aide Réseau €/MWh EnR&amp;R transporté par le réseau (ou par l'extension aidée sur 20 ans)</t>
  </si>
  <si>
    <t>Aide Réseau €/ml de réseau créé</t>
  </si>
  <si>
    <t>Aide totale/tCO2 sur 20 ans</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</si>
  <si>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</si>
  <si>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</si>
  <si>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Nombre de bâtiments à usage de logement social raccordés suite au projet</t>
  </si>
  <si>
    <t>Nombre de logements sociaux raccordés suite au projet</t>
  </si>
  <si>
    <t>Quantités d’EnR&amp;R injectées</t>
  </si>
  <si>
    <t>H1a</t>
  </si>
  <si>
    <t>H1b</t>
  </si>
  <si>
    <t>H1c</t>
  </si>
  <si>
    <t>H2a</t>
  </si>
  <si>
    <t>H2b</t>
  </si>
  <si>
    <t>H2c</t>
  </si>
  <si>
    <t>H2d</t>
  </si>
  <si>
    <t>H3</t>
  </si>
  <si>
    <t>&lt;400</t>
  </si>
  <si>
    <t>400-800</t>
  </si>
  <si>
    <t>&gt;800</t>
  </si>
  <si>
    <t>Typologie bâtiments:</t>
  </si>
  <si>
    <t>Plafond standart (H2b&lt;400m) (kWh/m² e finale)</t>
  </si>
  <si>
    <t>0 à 400 m</t>
  </si>
  <si>
    <t>401 à 800 m</t>
  </si>
  <si>
    <t>801 m et plus</t>
  </si>
  <si>
    <t>Copropriétés</t>
  </si>
  <si>
    <t>https://www.legifrance.gouv.fr/loda/id/JORFTEXT000026871753</t>
  </si>
  <si>
    <t>RT 2012 (reprise hotellerie 2 étoiles)</t>
  </si>
  <si>
    <t>Tertiaire - Bureaux</t>
  </si>
  <si>
    <t>Coffs Bbio</t>
  </si>
  <si>
    <t>Tertiaire - Commerce</t>
  </si>
  <si>
    <t>RT 2012 (reprise Enseignement)</t>
  </si>
  <si>
    <t>Tertiaire - Enseignement</t>
  </si>
  <si>
    <t>RT 2012 (approximation)</t>
  </si>
  <si>
    <t>Tertiaire - Hotellerie</t>
  </si>
  <si>
    <t>Tertiaire - Sports &amp; Loisirs</t>
  </si>
  <si>
    <t>Bâtiments ou parties de bâtiment universitaire d'enseignement et de recherche CE1</t>
  </si>
  <si>
    <t>Tertiaire - Santé</t>
  </si>
  <si>
    <t>Bâtiments ou parties de bâtiment universitaire d'enseignement et de recherche CE2</t>
  </si>
  <si>
    <t>Tertiaire - Autres</t>
  </si>
  <si>
    <t>Industries</t>
  </si>
  <si>
    <t>hotels 0-1etoiles CE1 (nuit pr tt les hotels)</t>
  </si>
  <si>
    <t>RT 2012 (reprise valeurs min tertiaire))</t>
  </si>
  <si>
    <t>Serres</t>
  </si>
  <si>
    <t>Industrie -Chauffage de locaux</t>
  </si>
  <si>
    <t>hotels 0-1etoiles CE2</t>
  </si>
  <si>
    <t>Industries - Process</t>
  </si>
  <si>
    <t>hotels 2 etoiles CE1</t>
  </si>
  <si>
    <t>Sources: CEREN 2021 (moyennes nationales)</t>
  </si>
  <si>
    <t>hotels 2 etoiles CE2</t>
  </si>
  <si>
    <t>Catégorie</t>
  </si>
  <si>
    <t>Valeur minimale  (kWh/m²/an)</t>
  </si>
  <si>
    <t>Valeur maximales  (kWh/m²/an)</t>
  </si>
  <si>
    <t>biomasse (eff = 0,85)</t>
  </si>
  <si>
    <t>part chauffage bâtiment (résidentiel)</t>
  </si>
  <si>
    <t>EF chauffage</t>
  </si>
  <si>
    <t>hotels 3 etoiles CE1</t>
  </si>
  <si>
    <t>Résidentiel</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</si>
  <si>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</si>
  <si>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</si>
  <si>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</si>
  <si>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</si>
  <si>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</si>
  <si>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</si>
  <si>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</si>
  <si>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</si>
  <si>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</si>
  <si>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</si>
  <si>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</si>
  <si>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</si>
  <si>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</si>
  <si>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</si>
  <si>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</si>
  <si>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</si>
  <si>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</si>
  <si>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</si>
  <si>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</si>
  <si>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</si>
  <si>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</si>
  <si>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</si>
  <si>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</si>
  <si>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</si>
  <si>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</si>
  <si>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</si>
  <si>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</si>
  <si>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Altitude (m)</t>
  </si>
  <si>
    <t>CVC</t>
  </si>
  <si>
    <t>N/A</t>
  </si>
  <si>
    <t>800-1200</t>
  </si>
  <si>
    <t>1200-1600</t>
  </si>
  <si>
    <t>&gt;1600</t>
  </si>
  <si>
    <t>Consommation plafond d'efficacité énergétique chauffage bâtiment hors ECS (MWh/an)</t>
  </si>
  <si>
    <t>Zone climatique</t>
  </si>
  <si>
    <t>cf carte à droite -&gt;</t>
  </si>
  <si>
    <t>Altitude du projet (m)</t>
  </si>
  <si>
    <t>Calcul du déficit de financement</t>
  </si>
  <si>
    <t>Ne pas remplir</t>
  </si>
  <si>
    <t>Remplir</t>
  </si>
  <si>
    <t>Investissements liés au projet (€)</t>
  </si>
  <si>
    <t>Aides prévisionnelles totales (Fonds Chaleur et autres, hors CEE) sur le périmètre du projet (€)</t>
  </si>
  <si>
    <t>P2 (charges salariales comprises) € HTR</t>
  </si>
  <si>
    <t>P1 : coût de la fourniture du ou des combustibles</t>
  </si>
  <si>
    <t>P2 : coût des prestations de conduite, de l’entretien, montant des redevances et frais divers</t>
  </si>
  <si>
    <t>P3 : coût gros entretien, renouvellement</t>
  </si>
  <si>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</si>
  <si>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</si>
  <si>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t>Excédent Brut d'Exploitation (EBE) en €</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</si>
  <si>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</si>
  <si>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</si>
  <si>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</si>
  <si>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</si>
  <si>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</si>
  <si>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</si>
  <si>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</si>
  <si>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</si>
  <si>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</si>
  <si>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Déficit de financement (année 2024) &lt;=&gt; aide maximale autorisée
(la valeur ci-dessous doit être positive)</t>
  </si>
  <si>
    <t>TRI prévisionnel du projet après aide</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</si>
  <si>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0"/>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</si>
  <si>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r>
      <t xml:space="preserve">Recettes (€ HTR)
</t>
    </r>
    <r>
      <rPr>
        <b/>
        <u/>
        <sz val="11"/>
        <color rgb="FF000000"/>
        <rFont val="Arial"/>
        <family val="2"/>
      </rPr>
      <t>Dans les cas d'extension</t>
    </r>
    <r>
      <rPr>
        <sz val="11"/>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</si>
  <si>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Charges d’exploitation annuelle (€ HTR)
</t>
    </r>
    <r>
      <rPr>
        <b/>
        <u/>
        <sz val="11"/>
        <color rgb="FF000000"/>
        <rFont val="Arial"/>
        <family val="2"/>
      </rPr>
      <t>Dans les cas d'extension</t>
    </r>
    <r>
      <rPr>
        <sz val="11"/>
        <color rgb="FF000000"/>
        <rFont val="Arial"/>
        <family val="2"/>
      </rPr>
      <t>, l'ADEME attend des commentaires succincts sur la façon dont la répartition a été faite entre les valeurs relatives au réseau existant et celles, demandées ici, relatives à l'extension exclusivement</t>
    </r>
  </si>
  <si>
    <t>Tableau 6 : Impact subvention sur prix de la chaleur</t>
  </si>
  <si>
    <r>
      <t>Surf</t>
    </r>
    <r>
      <rPr>
        <b/>
        <sz val="8"/>
        <rFont val="Calibri"/>
        <family val="2"/>
      </rPr>
      <t xml:space="preserve">ace hors tout </t>
    </r>
    <r>
      <rPr>
        <sz val="8"/>
        <rFont val="Calibri"/>
        <family val="2"/>
      </rPr>
      <t>des capteurs (en m2)</t>
    </r>
  </si>
  <si>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</si>
  <si>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</si>
  <si>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</si>
  <si>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</si>
  <si>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</si>
  <si>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</si>
  <si>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</si>
  <si>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</si>
  <si>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</si>
  <si>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</si>
  <si>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</si>
  <si>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</si>
  <si>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</si>
  <si>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</si>
  <si>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</si>
  <si>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</si>
  <si>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</si>
  <si>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</si>
  <si>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</si>
  <si>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</si>
  <si>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</si>
  <si>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</si>
  <si>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</si>
  <si>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</si>
  <si>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</si>
  <si>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</si>
  <si>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</si>
  <si>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</si>
  <si>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</si>
  <si>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</si>
  <si>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</si>
  <si>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Acquisition de terrain</t>
  </si>
  <si>
    <t>Autres dépenses à préciser</t>
  </si>
  <si>
    <t>Catégories de dépenses  à reporter &gt;&gt;</t>
  </si>
  <si>
    <t>Equipements/investissements : Terrains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</si>
  <si>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</si>
  <si>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</si>
  <si>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</si>
  <si>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</si>
  <si>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</si>
  <si>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</si>
  <si>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</si>
  <si>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</si>
  <si>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</si>
  <si>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</si>
  <si>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</si>
  <si>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</si>
  <si>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</si>
  <si>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</si>
  <si>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</si>
  <si>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</si>
  <si>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</si>
  <si>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</si>
  <si>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</si>
  <si>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</si>
  <si>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</si>
  <si>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</si>
  <si>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</si>
  <si>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</si>
  <si>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</si>
  <si>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</si>
  <si>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</si>
  <si>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</si>
  <si>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</si>
  <si>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</si>
  <si>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</si>
  <si>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</si>
  <si>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</si>
  <si>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</si>
  <si>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</si>
  <si>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</si>
  <si>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</si>
  <si>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</si>
  <si>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</si>
  <si>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</si>
  <si>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</si>
  <si>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</si>
  <si>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</si>
  <si>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</si>
  <si>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</si>
  <si>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</si>
  <si>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</si>
  <si>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</si>
  <si>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</si>
  <si>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</si>
  <si>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</si>
  <si>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</si>
  <si>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</si>
  <si>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</si>
  <si>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</si>
  <si>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</si>
  <si>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</si>
  <si>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</si>
  <si>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</si>
  <si>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</si>
  <si>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</si>
  <si>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</si>
  <si>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</si>
  <si>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</si>
  <si>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</si>
  <si>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</si>
  <si>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</si>
  <si>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</si>
  <si>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</si>
  <si>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</si>
  <si>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</si>
  <si>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</si>
  <si>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</si>
  <si>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</si>
  <si>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</si>
  <si>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</si>
  <si>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</si>
  <si>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</si>
  <si>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</si>
  <si>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</si>
  <si>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</si>
  <si>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</si>
  <si>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</si>
  <si>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</si>
  <si>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</si>
  <si>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</si>
  <si>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</si>
  <si>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</si>
  <si>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</si>
  <si>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</si>
  <si>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</si>
  <si>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</si>
  <si>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</si>
  <si>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</si>
  <si>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</si>
  <si>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</si>
  <si>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</si>
  <si>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</si>
  <si>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</si>
  <si>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</si>
  <si>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</si>
  <si>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</si>
  <si>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</si>
  <si>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</si>
  <si>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</si>
  <si>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</si>
  <si>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</si>
  <si>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</si>
  <si>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</si>
  <si>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</si>
  <si>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</si>
  <si>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</si>
  <si>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</si>
  <si>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</si>
  <si>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</si>
  <si>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</si>
  <si>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</si>
  <si>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</si>
  <si>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</si>
  <si>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</si>
  <si>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</si>
  <si>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</si>
  <si>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</si>
  <si>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</si>
  <si>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</si>
  <si>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</si>
  <si>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</si>
  <si>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</si>
  <si>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</si>
  <si>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Volet Financier</t>
  </si>
  <si>
    <t>Tableau 6 : Coûts d'exploitation</t>
  </si>
  <si>
    <t>Onglet à compléter pour les projets de plus de 1 500m² de capteurs et les projets en capteurs plans sous vide</t>
  </si>
  <si>
    <t>Onglet à compléter pour les projets avec financement du réseau de chaleur</t>
  </si>
  <si>
    <r>
      <rPr>
        <b/>
        <sz val="10"/>
        <color rgb="FFFF0000"/>
        <rFont val="Arial"/>
        <family val="2"/>
      </rPr>
      <t>Onglet à compléter pour toute projet avec création de réseau avec injection EnR&amp;R supérieure à 12 GWh par an, hormis dans les cas où le porteur de projet demande une aide inférieure aux taux d'aide autorisés par les points 7 et 8 de l'article 46 du RGEC (*)</t>
    </r>
    <r>
      <rPr>
        <b/>
        <sz val="14"/>
        <color rgb="FFFF0000"/>
        <rFont val="Arial"/>
        <family val="2"/>
      </rPr>
      <t xml:space="preserve">
(*)
</t>
    </r>
    <r>
      <rPr>
        <sz val="10"/>
        <color rgb="FFFF0000"/>
        <rFont val="Arial"/>
        <family val="2"/>
      </rPr>
      <t>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t>
    </r>
  </si>
  <si>
    <t>Onglet à compléter pour tous les projets</t>
  </si>
  <si>
    <t>A compléter pour tous les projets</t>
  </si>
  <si>
    <t>Cas échéant : surconsommation induite sur le réseau (MWh/an)</t>
  </si>
  <si>
    <t>Tableau 2.2: Développement Evolution RC</t>
  </si>
  <si>
    <t>CEP: Présentation type fonds chaleur, Réseaux de chaleur.</t>
  </si>
  <si>
    <t>Nom du projet:</t>
  </si>
  <si>
    <t xml:space="preserve">Périmètre du CEP: </t>
  </si>
  <si>
    <t>Référence du CEP contarctuel:</t>
  </si>
  <si>
    <t>Date:</t>
  </si>
  <si>
    <t>Les formules de calcul des sous totaux, doivent être accessibles.</t>
  </si>
  <si>
    <t>Les décompositions proposées sont "à minima": modifier les lignes pour plus de détails</t>
  </si>
  <si>
    <t>Tableau à remplir en k€</t>
  </si>
  <si>
    <t xml:space="preserve">Chiffre d'affaire en milliers en k€ (à détailler) </t>
  </si>
  <si>
    <r>
      <t xml:space="preserve">Avec un prix de vente envisagée de la chaleur correspondant </t>
    </r>
    <r>
      <rPr>
        <b/>
        <i/>
        <sz val="11"/>
        <color theme="1"/>
        <rFont val="Calibri"/>
        <family val="2"/>
      </rPr>
      <t>au niveau de  subventions attendues lors de la demande d’aide</t>
    </r>
    <r>
      <rPr>
        <i/>
        <sz val="11"/>
        <color theme="1"/>
        <rFont val="Calibri"/>
        <family val="2"/>
      </rPr>
      <t>, distinction des parts R1 et R2 et détail des droits de raccordements éventuels, indications des Mwh vendus, puissance souscrites….</t>
    </r>
  </si>
  <si>
    <t>Mwh utile livrés en sous station éventuellemnt par zone</t>
  </si>
  <si>
    <t>R1 unitaire €HT/mwh à détailler le cas échéant</t>
  </si>
  <si>
    <t>sous total R1</t>
  </si>
  <si>
    <t xml:space="preserve">Puissances souscrites en kW ou URF </t>
  </si>
  <si>
    <t>R2 global unitaire €/HT kW à détailler  R21,R22,R23,R24</t>
  </si>
  <si>
    <t>R21unitaire</t>
  </si>
  <si>
    <t>R22unitaire</t>
  </si>
  <si>
    <t>R23unitaire</t>
  </si>
  <si>
    <t>R24unitaire</t>
  </si>
  <si>
    <t>R25unitaire</t>
  </si>
  <si>
    <t>sous total R2</t>
  </si>
  <si>
    <t>autres recettes…</t>
  </si>
  <si>
    <t>TOTAL chiffre d'affaire</t>
  </si>
  <si>
    <t>Charges d’exploitation P1 (à détailler)</t>
  </si>
  <si>
    <t>Charges de combustibles détaillées</t>
  </si>
  <si>
    <t>Electricité (P'1)</t>
  </si>
  <si>
    <t>charge combustible bois</t>
  </si>
  <si>
    <t>Charges de combustible gaz</t>
  </si>
  <si>
    <t>(…)</t>
  </si>
  <si>
    <t>Sous total Combustible (P1)</t>
  </si>
  <si>
    <t>Coûts de P2 à détailler</t>
  </si>
  <si>
    <t>Sous total petits entretien /divers (P2)</t>
  </si>
  <si>
    <t>Coûts de P3 à détailler</t>
  </si>
  <si>
    <t>Sous total Charges de gros entretiens et renouvellements (P3)</t>
  </si>
  <si>
    <t>Charges Diverses (à détailler le cas échéant)</t>
  </si>
  <si>
    <r>
      <t>-</t>
    </r>
    <r>
      <rPr>
        <sz val="7"/>
        <color theme="1"/>
        <rFont val="Times New Roman"/>
        <family val="1"/>
      </rPr>
      <t xml:space="preserve">          </t>
    </r>
    <r>
      <rPr>
        <i/>
        <sz val="11"/>
        <color theme="1"/>
        <rFont val="Calibri"/>
        <family val="2"/>
      </rPr>
      <t xml:space="preserve"> Impôts (hors IS) /Taxes foncières ou redevance </t>
    </r>
  </si>
  <si>
    <r>
      <t>-</t>
    </r>
    <r>
      <rPr>
        <sz val="7"/>
        <color theme="1"/>
        <rFont val="Times New Roman"/>
        <family val="1"/>
      </rPr>
      <t xml:space="preserve">          </t>
    </r>
    <r>
      <rPr>
        <i/>
        <sz val="11"/>
        <color theme="1"/>
        <rFont val="Calibri"/>
        <family val="2"/>
      </rPr>
      <t>Taxes locales</t>
    </r>
  </si>
  <si>
    <r>
      <t>-</t>
    </r>
    <r>
      <rPr>
        <sz val="7"/>
        <color theme="1"/>
        <rFont val="Times New Roman"/>
        <family val="1"/>
      </rPr>
      <t xml:space="preserve">          </t>
    </r>
    <r>
      <rPr>
        <i/>
        <sz val="11"/>
        <color theme="1"/>
        <rFont val="Calibri"/>
        <family val="2"/>
      </rPr>
      <t>Assurances</t>
    </r>
  </si>
  <si>
    <r>
      <t>-</t>
    </r>
    <r>
      <rPr>
        <sz val="7"/>
        <color theme="1"/>
        <rFont val="Times New Roman"/>
        <family val="1"/>
      </rPr>
      <t xml:space="preserve">          </t>
    </r>
    <r>
      <rPr>
        <i/>
        <sz val="11"/>
        <color theme="1"/>
        <rFont val="Calibri"/>
        <family val="2"/>
      </rPr>
      <t>Autres charges (…)</t>
    </r>
  </si>
  <si>
    <t>Sous total autres charges</t>
  </si>
  <si>
    <t>TOTAL Charges hors amortissements, hors charges financière liée au plan de financement</t>
  </si>
  <si>
    <t>Excédent Brut d'Exploitation (EBE) en k€</t>
  </si>
  <si>
    <t xml:space="preserve">Cas échéant Tiers investisseur : </t>
  </si>
  <si>
    <t xml:space="preserve">Cas échéant Tiers investisseur (bénéficiaire subvention &lt;&gt; délégataire) : </t>
  </si>
  <si>
    <r>
      <t xml:space="preserve">Prix de vente de la chaleur solaire au réseau </t>
    </r>
    <r>
      <rPr>
        <b/>
        <u/>
        <sz val="11"/>
        <color rgb="FF000000"/>
        <rFont val="Calibri"/>
        <family val="2"/>
      </rPr>
      <t>année 1</t>
    </r>
    <r>
      <rPr>
        <sz val="11"/>
        <color rgb="FF000000"/>
        <rFont val="Calibri"/>
        <family val="2"/>
      </rPr>
      <t xml:space="preserve"> € HT / MWh</t>
    </r>
  </si>
  <si>
    <r>
      <t>Prix de vente</t>
    </r>
    <r>
      <rPr>
        <b/>
        <sz val="11"/>
        <color rgb="FF000000"/>
        <rFont val="Calibri"/>
        <family val="2"/>
      </rPr>
      <t xml:space="preserve"> de la chaleur solaire au réseau calculé sur 20 ans </t>
    </r>
    <r>
      <rPr>
        <sz val="11"/>
        <color rgb="FF000000"/>
        <rFont val="Calibri"/>
        <family val="2"/>
      </rPr>
      <t>€ HT / MWh</t>
    </r>
  </si>
  <si>
    <t>Taux d'accroissement moyen du prix de vente (selon la formule d'indexation choisie)</t>
  </si>
  <si>
    <t xml:space="preserve">Si réseau existant: </t>
  </si>
  <si>
    <t xml:space="preserve">Prix de vente moyen de la chaleur aux abonnés actuels année 1 (€ HT / MWh)               </t>
  </si>
  <si>
    <r>
      <rPr>
        <b/>
        <sz val="8"/>
        <color indexed="8"/>
        <rFont val="Calibri"/>
        <family val="2"/>
      </rPr>
      <t xml:space="preserve">Prix de vente moyen </t>
    </r>
    <r>
      <rPr>
        <sz val="8"/>
        <color indexed="8"/>
        <rFont val="Calibri"/>
        <family val="2"/>
      </rPr>
      <t xml:space="preserve">de la chaleur aux abonnés actuels </t>
    </r>
    <r>
      <rPr>
        <b/>
        <sz val="8"/>
        <color indexed="8"/>
        <rFont val="Calibri"/>
        <family val="2"/>
      </rPr>
      <t xml:space="preserve">sur 20 ans </t>
    </r>
    <r>
      <rPr>
        <b/>
        <u/>
        <sz val="8"/>
        <color indexed="8"/>
        <rFont val="Calibri"/>
        <family val="2"/>
      </rPr>
      <t>sans projet Solaire</t>
    </r>
    <r>
      <rPr>
        <sz val="8"/>
        <color indexed="8"/>
        <rFont val="Calibri"/>
        <family val="2"/>
      </rPr>
      <t xml:space="preserve"> (€ HT / MWh)         </t>
    </r>
  </si>
  <si>
    <t>Taux d'accroissement moyen du prix de vente (selon la formule d'indexation de la police d'abonnement)                                      A défaut : formule d'indexation chaleur solaire</t>
  </si>
  <si>
    <t>CO2 fossile évité (tonnes) :
réf. Combustion (base carbone ADEME) 
GN : 0,201 tCO2/MWh PCI
fioul : 0,272 tCO2/MWh PCI
charbon : 0,345 tCO2/MWh PCI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</si>
</sst>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quot; ml d'extension RC&quot;"/>
    <numFmt numFmtId="167" formatCode="0&quot; MWh EnR&amp;R sup. produits&quot;"/>
    <numFmt numFmtId="168" formatCode="#,##0.00\ &quot;€&quot;"/>
  </numFmts>
  <fonts count="118"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font>
    <font>
      <sz val="8"/>
      <color theme="1"/>
      <name val="Century Gothic"/>
      <family val="2"/>
    </font>
    <font>
      <i/>
      <sz val="8"/>
      <color theme="1"/>
      <name val="Calibri"/>
      <family val="2"/>
      <scheme val="minor"/>
    </font>
    <font>
      <sz val="8"/>
      <color theme="1"/>
      <name val="Calibri"/>
      <family val="2"/>
      <scheme val="minor"/>
    </font>
    <font>
      <u/>
      <sz val="11"/>
      <color theme="10"/>
      <name val="Calibri"/>
      <family val="2"/>
      <scheme val="minor"/>
    </font>
    <font>
      <b/>
      <i/>
      <sz val="8"/>
      <color theme="1"/>
      <name val="Calibri"/>
      <family val="2"/>
      <scheme val="minor"/>
    </font>
    <font>
      <b/>
      <sz val="8"/>
      <color theme="1"/>
      <name val="Calibri"/>
      <family val="2"/>
      <scheme val="minor"/>
    </font>
    <font>
      <b/>
      <u/>
      <sz val="12"/>
      <color theme="1"/>
      <name val="Calibri"/>
      <family val="2"/>
      <scheme val="minor"/>
    </font>
    <font>
      <u/>
      <sz val="9"/>
      <color theme="1"/>
      <name val="Calibri"/>
      <family val="2"/>
    </font>
    <font>
      <sz val="8"/>
      <color theme="1"/>
      <name val="Arial"/>
      <family val="2"/>
    </font>
    <font>
      <sz val="8"/>
      <name val="Arial"/>
      <family val="2"/>
    </font>
    <font>
      <sz val="10"/>
      <name val="Arial"/>
      <family val="2"/>
    </font>
    <font>
      <sz val="12"/>
      <name val="Arial Black"/>
      <family val="2"/>
    </font>
    <font>
      <sz val="9"/>
      <name val="Arial Black"/>
      <family val="2"/>
    </font>
    <font>
      <b/>
      <sz val="8"/>
      <color rgb="FF000000"/>
      <name val="Arial"/>
      <family val="2"/>
    </font>
    <font>
      <sz val="8"/>
      <color rgb="FF000000"/>
      <name val="Arial"/>
      <family val="2"/>
    </font>
    <font>
      <b/>
      <sz val="8"/>
      <color rgb="FF000000"/>
      <name val="Calibri"/>
      <family val="2"/>
    </font>
    <font>
      <b/>
      <sz val="8"/>
      <color rgb="FF0000FF"/>
      <name val="Arial"/>
      <family val="2"/>
    </font>
    <font>
      <sz val="8"/>
      <color rgb="FF0000FF"/>
      <name val="Arial"/>
      <family val="2"/>
    </font>
    <font>
      <i/>
      <sz val="6"/>
      <color theme="1"/>
      <name val="Calibri"/>
      <family val="2"/>
      <scheme val="minor"/>
    </font>
    <font>
      <b/>
      <i/>
      <sz val="8"/>
      <color rgb="FFFF0000"/>
      <name val="Calibri"/>
      <family val="2"/>
      <scheme val="minor"/>
    </font>
    <font>
      <b/>
      <sz val="11"/>
      <color theme="1"/>
      <name val="Calibri"/>
      <family val="2"/>
      <scheme val="minor"/>
    </font>
    <font>
      <i/>
      <sz val="11"/>
      <color theme="1"/>
      <name val="Calibri"/>
      <family val="2"/>
      <scheme val="minor"/>
    </font>
    <font>
      <i/>
      <sz val="7"/>
      <color theme="1"/>
      <name val="Calibri"/>
      <family val="2"/>
      <scheme val="minor"/>
    </font>
    <font>
      <b/>
      <i/>
      <sz val="12"/>
      <color rgb="FFFF0000"/>
      <name val="Calibri"/>
      <family val="2"/>
      <scheme val="minor"/>
    </font>
    <font>
      <sz val="11"/>
      <color theme="1"/>
      <name val="Arial"/>
      <family val="2"/>
    </font>
    <font>
      <sz val="10"/>
      <color theme="1"/>
      <name val="Arial"/>
      <family val="2"/>
    </font>
    <font>
      <b/>
      <sz val="10"/>
      <name val="Arial"/>
      <family val="2"/>
    </font>
    <font>
      <b/>
      <sz val="10"/>
      <color rgb="FFFF0000"/>
      <name val="Arial"/>
      <family val="2"/>
    </font>
    <font>
      <sz val="11"/>
      <name val="Calibri"/>
      <family val="2"/>
    </font>
    <font>
      <sz val="11"/>
      <name val="Calibri"/>
      <family val="2"/>
      <scheme val="minor"/>
    </font>
    <font>
      <b/>
      <u/>
      <sz val="12"/>
      <color indexed="8"/>
      <name val="Calibri"/>
      <family val="2"/>
    </font>
    <font>
      <sz val="9"/>
      <color theme="1"/>
      <name val="Calibri"/>
      <family val="2"/>
      <scheme val="minor"/>
    </font>
    <font>
      <sz val="9"/>
      <color indexed="81"/>
      <name val="Tahoma"/>
      <family val="2"/>
    </font>
    <font>
      <b/>
      <sz val="8"/>
      <color indexed="8"/>
      <name val="Arial"/>
      <family val="2"/>
    </font>
    <font>
      <b/>
      <sz val="10"/>
      <color indexed="8"/>
      <name val="Arial"/>
      <family val="2"/>
    </font>
    <font>
      <sz val="9"/>
      <color indexed="8"/>
      <name val="Calibri"/>
      <family val="2"/>
      <scheme val="minor"/>
    </font>
    <font>
      <u/>
      <sz val="9"/>
      <color indexed="8"/>
      <name val="Calibri"/>
      <family val="2"/>
    </font>
    <font>
      <i/>
      <u/>
      <sz val="9"/>
      <color indexed="8"/>
      <name val="Calibri"/>
      <family val="2"/>
    </font>
    <font>
      <b/>
      <i/>
      <sz val="10"/>
      <name val="Calibri"/>
      <family val="2"/>
    </font>
    <font>
      <b/>
      <u/>
      <sz val="12"/>
      <name val="Calibri"/>
      <family val="2"/>
    </font>
    <font>
      <sz val="8"/>
      <name val="Calibri"/>
      <family val="2"/>
    </font>
    <font>
      <b/>
      <sz val="8"/>
      <name val="Calibri"/>
      <family val="2"/>
    </font>
    <font>
      <b/>
      <sz val="10"/>
      <name val="Calibri"/>
      <family val="2"/>
    </font>
    <font>
      <b/>
      <u/>
      <sz val="8"/>
      <name val="Calibri"/>
      <family val="2"/>
    </font>
    <font>
      <i/>
      <sz val="9"/>
      <name val="Calibri"/>
      <family val="2"/>
    </font>
    <font>
      <sz val="9"/>
      <name val="Calibri"/>
      <family val="2"/>
      <scheme val="minor"/>
    </font>
    <font>
      <b/>
      <sz val="8"/>
      <color theme="1"/>
      <name val="Calibri"/>
      <family val="2"/>
    </font>
    <font>
      <b/>
      <i/>
      <sz val="8"/>
      <color theme="1"/>
      <name val="Calibri"/>
      <family val="2"/>
    </font>
    <font>
      <sz val="8"/>
      <color theme="1"/>
      <name val="Calibri"/>
      <family val="2"/>
    </font>
    <font>
      <i/>
      <sz val="8"/>
      <color theme="1"/>
      <name val="Calibri"/>
      <family val="2"/>
    </font>
    <font>
      <i/>
      <sz val="8"/>
      <color rgb="FF000000"/>
      <name val="Arial"/>
      <family val="2"/>
    </font>
    <font>
      <b/>
      <sz val="8"/>
      <color rgb="FFC00000"/>
      <name val="Arial"/>
      <family val="2"/>
    </font>
    <font>
      <b/>
      <sz val="11"/>
      <color theme="1"/>
      <name val="Arial"/>
      <family val="2"/>
    </font>
    <font>
      <sz val="10"/>
      <color rgb="FF000000"/>
      <name val="Arial"/>
      <family val="2"/>
    </font>
    <font>
      <i/>
      <sz val="10"/>
      <color rgb="FF000000"/>
      <name val="Arial"/>
      <family val="2"/>
    </font>
    <font>
      <b/>
      <sz val="9"/>
      <color theme="1"/>
      <name val="Calibri"/>
      <family val="2"/>
      <scheme val="minor"/>
    </font>
    <font>
      <sz val="7"/>
      <color rgb="FF000000"/>
      <name val="Arial"/>
      <family val="2"/>
    </font>
    <font>
      <sz val="8"/>
      <color rgb="FF000000"/>
      <name val="Calibri"/>
      <family val="2"/>
      <scheme val="minor"/>
    </font>
    <font>
      <sz val="8"/>
      <color rgb="FFFF0000"/>
      <name val="Calibri"/>
      <family val="2"/>
      <scheme val="minor"/>
    </font>
    <font>
      <b/>
      <sz val="14"/>
      <color rgb="FFFF0000"/>
      <name val="Arial"/>
      <family val="2"/>
    </font>
    <font>
      <i/>
      <u/>
      <sz val="10"/>
      <color theme="1"/>
      <name val="Arial"/>
      <family val="2"/>
    </font>
    <font>
      <b/>
      <i/>
      <sz val="10"/>
      <color theme="1"/>
      <name val="Arial"/>
      <family val="2"/>
    </font>
    <font>
      <b/>
      <sz val="10"/>
      <color theme="1"/>
      <name val="Arial"/>
      <family val="2"/>
    </font>
    <font>
      <b/>
      <sz val="11"/>
      <color rgb="FF000000"/>
      <name val="Arial"/>
      <family val="2"/>
    </font>
    <font>
      <b/>
      <u/>
      <sz val="11"/>
      <color rgb="FF000000"/>
      <name val="Arial"/>
      <family val="2"/>
    </font>
    <font>
      <sz val="11"/>
      <color rgb="FF000000"/>
      <name val="Arial"/>
      <family val="2"/>
    </font>
    <font>
      <b/>
      <sz val="16"/>
      <color rgb="FFC00000"/>
      <name val="Arial"/>
      <family val="2"/>
    </font>
    <font>
      <sz val="8"/>
      <color theme="0" tint="-0.499984740745262"/>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sz val="10"/>
      <color rgb="FFFF0000"/>
      <name val="Arial"/>
      <family val="2"/>
    </font>
    <font>
      <b/>
      <sz val="12"/>
      <color rgb="FFFF0000"/>
      <name val="Arial"/>
      <family val="2"/>
    </font>
    <font>
      <b/>
      <sz val="11"/>
      <color theme="1"/>
      <name val="Calibri"/>
      <family val="2"/>
    </font>
    <font>
      <i/>
      <sz val="11"/>
      <color theme="1"/>
      <name val="Calibri"/>
      <family val="2"/>
    </font>
    <font>
      <b/>
      <i/>
      <sz val="11"/>
      <color theme="1"/>
      <name val="Calibri"/>
      <family val="2"/>
    </font>
    <font>
      <sz val="11"/>
      <color theme="1"/>
      <name val="Times New Roman"/>
      <family val="1"/>
    </font>
    <font>
      <i/>
      <sz val="11"/>
      <color theme="1"/>
      <name val="Times New Roman"/>
      <family val="1"/>
    </font>
    <font>
      <sz val="7"/>
      <color theme="1"/>
      <name val="Times New Roman"/>
      <family val="1"/>
    </font>
    <font>
      <b/>
      <u/>
      <sz val="11"/>
      <color indexed="8"/>
      <name val="Calibri"/>
      <family val="2"/>
    </font>
    <font>
      <sz val="8"/>
      <color indexed="8"/>
      <name val="Calibri"/>
      <family val="2"/>
    </font>
    <font>
      <b/>
      <u/>
      <sz val="11"/>
      <color theme="1"/>
      <name val="Calibri"/>
      <family val="2"/>
      <scheme val="minor"/>
    </font>
    <font>
      <sz val="11"/>
      <color rgb="FF000000"/>
      <name val="Calibri"/>
      <family val="2"/>
    </font>
    <font>
      <sz val="11"/>
      <color indexed="8"/>
      <name val="Calibri"/>
      <family val="2"/>
    </font>
    <font>
      <b/>
      <u/>
      <sz val="11"/>
      <color rgb="FF000000"/>
      <name val="Calibri"/>
      <family val="2"/>
    </font>
    <font>
      <b/>
      <sz val="11"/>
      <color rgb="FF000000"/>
      <name val="Calibri"/>
      <family val="2"/>
    </font>
    <font>
      <sz val="11"/>
      <color indexed="8"/>
      <name val="Calibri"/>
      <family val="2"/>
      <scheme val="minor"/>
    </font>
    <font>
      <i/>
      <sz val="11"/>
      <color indexed="8"/>
      <name val="Calibri"/>
      <family val="2"/>
    </font>
    <font>
      <sz val="11"/>
      <color rgb="FF000000"/>
      <name val="Calibri"/>
      <family val="2"/>
      <scheme val="minor"/>
    </font>
    <font>
      <b/>
      <sz val="8"/>
      <color indexed="8"/>
      <name val="Calibri"/>
      <family val="2"/>
    </font>
    <font>
      <b/>
      <u/>
      <sz val="8"/>
      <color indexed="8"/>
      <name val="Calibri"/>
      <family val="2"/>
    </font>
  </fonts>
  <fills count="44">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00CCFF"/>
        <bgColor indexed="64"/>
      </patternFill>
    </fill>
    <fill>
      <patternFill patternType="solid">
        <fgColor theme="6"/>
        <bgColor indexed="64"/>
      </patternFill>
    </fill>
    <fill>
      <patternFill patternType="solid">
        <fgColor theme="0"/>
        <bgColor indexed="64"/>
      </patternFill>
    </fill>
    <fill>
      <patternFill patternType="solid">
        <fgColor theme="8"/>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rgb="FFC0C0C0"/>
        <bgColor indexed="64"/>
      </patternFill>
    </fill>
    <fill>
      <patternFill patternType="solid">
        <fgColor theme="8" tint="0.59999389629810485"/>
        <bgColor indexed="64"/>
      </patternFill>
    </fill>
    <fill>
      <patternFill patternType="solid">
        <fgColor theme="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EEEEE"/>
        <bgColor indexed="64"/>
      </patternFill>
    </fill>
    <fill>
      <patternFill patternType="solid">
        <fgColor rgb="FFF5F5F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2" tint="-9.9978637043366805E-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D8D8D8"/>
      </right>
      <top style="thin">
        <color rgb="FF000000"/>
      </top>
      <bottom/>
      <diagonal/>
    </border>
    <border>
      <left style="medium">
        <color rgb="FFD8D8D8"/>
      </left>
      <right style="medium">
        <color rgb="FFD8D8D8"/>
      </right>
      <top style="thin">
        <color rgb="FF000000"/>
      </top>
      <bottom/>
      <diagonal/>
    </border>
    <border>
      <left style="medium">
        <color rgb="FFD8D8D8"/>
      </left>
      <right style="thin">
        <color rgb="FF000000"/>
      </right>
      <top style="thin">
        <color rgb="FF000000"/>
      </top>
      <bottom/>
      <diagonal/>
    </border>
    <border>
      <left style="thin">
        <color rgb="FF000000"/>
      </left>
      <right style="medium">
        <color rgb="FFD8D8D8"/>
      </right>
      <top/>
      <bottom style="thin">
        <color rgb="FF000000"/>
      </bottom>
      <diagonal/>
    </border>
    <border>
      <left style="medium">
        <color rgb="FFD8D8D8"/>
      </left>
      <right style="medium">
        <color rgb="FFD8D8D8"/>
      </right>
      <top/>
      <bottom style="thin">
        <color rgb="FF000000"/>
      </bottom>
      <diagonal/>
    </border>
    <border>
      <left style="medium">
        <color rgb="FFD8D8D8"/>
      </left>
      <right style="thin">
        <color rgb="FF000000"/>
      </right>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D8D8D8"/>
      </right>
      <top/>
      <bottom/>
      <diagonal/>
    </border>
    <border>
      <left style="medium">
        <color rgb="FFD8D8D8"/>
      </left>
      <right style="medium">
        <color rgb="FFD8D8D8"/>
      </right>
      <top/>
      <bottom/>
      <diagonal/>
    </border>
    <border>
      <left style="medium">
        <color rgb="FFD8D8D8"/>
      </left>
      <right style="thin">
        <color rgb="FF000000"/>
      </right>
      <top/>
      <bottom/>
      <diagonal/>
    </border>
    <border>
      <left style="medium">
        <color rgb="FF000000"/>
      </left>
      <right style="medium">
        <color rgb="FF000000"/>
      </right>
      <top/>
      <bottom style="medium">
        <color rgb="FF00000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7">
    <xf numFmtId="0" fontId="0" fillId="0" borderId="0"/>
    <xf numFmtId="9" fontId="2" fillId="0" borderId="0" applyFont="0" applyFill="0" applyBorder="0" applyAlignment="0" applyProtection="0"/>
    <xf numFmtId="0" fontId="7" fillId="0" borderId="0" applyNumberFormat="0" applyFill="0" applyBorder="0" applyAlignment="0" applyProtection="0"/>
    <xf numFmtId="0" fontId="12" fillId="0" borderId="0"/>
    <xf numFmtId="0" fontId="14" fillId="0" borderId="0"/>
    <xf numFmtId="43" fontId="2" fillId="0" borderId="0" applyFont="0" applyFill="0" applyBorder="0" applyAlignment="0" applyProtection="0"/>
    <xf numFmtId="44" fontId="2" fillId="0" borderId="0" applyFont="0" applyFill="0" applyBorder="0" applyAlignment="0" applyProtection="0"/>
  </cellStyleXfs>
  <cellXfs count="558">
    <xf numFmtId="0" fontId="0" fillId="0" borderId="0" xfId="0"/>
    <xf numFmtId="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xf numFmtId="1" fontId="9" fillId="6" borderId="18" xfId="0" applyNumberFormat="1" applyFont="1" applyFill="1" applyBorder="1" applyAlignment="1">
      <alignment horizontal="center" vertical="center"/>
    </xf>
    <xf numFmtId="1" fontId="5" fillId="6" borderId="13" xfId="0" applyNumberFormat="1" applyFont="1" applyFill="1" applyBorder="1" applyAlignment="1">
      <alignment horizontal="center" vertical="center"/>
    </xf>
    <xf numFmtId="1" fontId="9" fillId="6" borderId="1" xfId="0" applyNumberFormat="1" applyFont="1" applyFill="1" applyBorder="1" applyAlignment="1">
      <alignment horizontal="center" vertical="center"/>
    </xf>
    <xf numFmtId="1" fontId="5" fillId="6" borderId="14" xfId="0" applyNumberFormat="1" applyFont="1" applyFill="1" applyBorder="1" applyAlignment="1">
      <alignment horizontal="center" vertical="center"/>
    </xf>
    <xf numFmtId="0" fontId="5" fillId="6" borderId="28" xfId="0" applyFont="1" applyFill="1" applyBorder="1" applyAlignment="1">
      <alignment vertical="center" wrapText="1"/>
    </xf>
    <xf numFmtId="1" fontId="5" fillId="6" borderId="21" xfId="0" applyNumberFormat="1" applyFont="1" applyFill="1" applyBorder="1" applyAlignment="1">
      <alignment horizontal="center" vertical="center"/>
    </xf>
    <xf numFmtId="1" fontId="5" fillId="6" borderId="15" xfId="0" applyNumberFormat="1" applyFont="1" applyFill="1" applyBorder="1" applyAlignment="1">
      <alignment horizontal="center" vertical="center"/>
    </xf>
    <xf numFmtId="1" fontId="5" fillId="6" borderId="1" xfId="0" applyNumberFormat="1" applyFont="1" applyFill="1" applyBorder="1" applyAlignment="1">
      <alignment horizontal="center" vertical="center"/>
    </xf>
    <xf numFmtId="0" fontId="9" fillId="6" borderId="27" xfId="0" applyFont="1" applyFill="1" applyBorder="1" applyAlignment="1">
      <alignment horizontal="left" vertical="center" wrapText="1"/>
    </xf>
    <xf numFmtId="2" fontId="9" fillId="6" borderId="1" xfId="0" applyNumberFormat="1" applyFont="1" applyFill="1" applyBorder="1" applyAlignment="1">
      <alignment horizontal="center" vertical="center"/>
    </xf>
    <xf numFmtId="2" fontId="5" fillId="6" borderId="14" xfId="0" applyNumberFormat="1" applyFont="1" applyFill="1" applyBorder="1" applyAlignment="1">
      <alignment horizontal="center" vertical="center"/>
    </xf>
    <xf numFmtId="2" fontId="9" fillId="6" borderId="22" xfId="0" applyNumberFormat="1" applyFont="1" applyFill="1" applyBorder="1" applyAlignment="1">
      <alignment horizontal="center" vertical="center"/>
    </xf>
    <xf numFmtId="2" fontId="5" fillId="6" borderId="23"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0" fillId="0" borderId="0" xfId="0" applyFont="1"/>
    <xf numFmtId="0" fontId="3" fillId="8" borderId="1" xfId="0" applyFont="1" applyFill="1" applyBorder="1" applyAlignment="1">
      <alignment horizontal="center" vertical="center" wrapText="1"/>
    </xf>
    <xf numFmtId="0" fontId="13" fillId="0" borderId="0" xfId="3" applyFont="1"/>
    <xf numFmtId="0" fontId="14" fillId="0" borderId="0" xfId="3" applyFont="1"/>
    <xf numFmtId="0" fontId="12" fillId="0" borderId="0" xfId="3"/>
    <xf numFmtId="0" fontId="15" fillId="5" borderId="0" xfId="3" applyFont="1" applyFill="1" applyAlignment="1">
      <alignment horizontal="center" vertical="center" wrapText="1"/>
    </xf>
    <xf numFmtId="0" fontId="16" fillId="0" borderId="0" xfId="3" applyFont="1" applyAlignment="1">
      <alignment horizontal="right" vertical="center" wrapText="1"/>
    </xf>
    <xf numFmtId="0" fontId="7" fillId="0" borderId="1" xfId="2" applyBorder="1" applyAlignment="1">
      <alignment horizontal="left" vertical="center"/>
    </xf>
    <xf numFmtId="0" fontId="9" fillId="6" borderId="1" xfId="0" applyFont="1" applyFill="1" applyBorder="1" applyAlignment="1">
      <alignment horizontal="left" wrapText="1"/>
    </xf>
    <xf numFmtId="0" fontId="6" fillId="6" borderId="1" xfId="0" applyFont="1" applyFill="1" applyBorder="1" applyAlignment="1">
      <alignment horizontal="left" wrapText="1"/>
    </xf>
    <xf numFmtId="0" fontId="9" fillId="6" borderId="1" xfId="0" applyFont="1" applyFill="1" applyBorder="1" applyAlignment="1">
      <alignment horizontal="left" vertical="center" wrapText="1"/>
    </xf>
    <xf numFmtId="0" fontId="9" fillId="6" borderId="1" xfId="0" applyFont="1" applyFill="1" applyBorder="1" applyAlignment="1">
      <alignment horizontal="left" vertical="center"/>
    </xf>
    <xf numFmtId="0" fontId="1" fillId="9" borderId="1" xfId="0" applyFont="1" applyFill="1" applyBorder="1" applyAlignment="1">
      <alignment horizontal="left" vertical="center"/>
    </xf>
    <xf numFmtId="0" fontId="0" fillId="0" borderId="1" xfId="0" applyBorder="1" applyAlignment="1">
      <alignment horizontal="center"/>
    </xf>
    <xf numFmtId="0" fontId="0" fillId="0" borderId="0" xfId="0" applyAlignment="1">
      <alignment horizontal="left" wrapText="1"/>
    </xf>
    <xf numFmtId="0" fontId="5" fillId="6" borderId="1" xfId="0" applyFont="1" applyFill="1" applyBorder="1" applyAlignment="1">
      <alignment horizontal="left" vertical="center"/>
    </xf>
    <xf numFmtId="0" fontId="5" fillId="6" borderId="1" xfId="0" applyFont="1" applyFill="1" applyBorder="1" applyAlignment="1">
      <alignment horizontal="left" vertical="center" wrapText="1"/>
    </xf>
    <xf numFmtId="0" fontId="3" fillId="0" borderId="1" xfId="0" applyFont="1" applyBorder="1" applyAlignment="1">
      <alignment horizontal="left" vertical="center" wrapText="1"/>
    </xf>
    <xf numFmtId="0" fontId="19"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Border="1" applyAlignment="1">
      <alignment horizontal="left" wrapText="1"/>
    </xf>
    <xf numFmtId="0" fontId="11" fillId="0" borderId="1" xfId="0" applyFont="1" applyBorder="1" applyAlignment="1">
      <alignment horizontal="left" vertical="center" wrapText="1"/>
    </xf>
    <xf numFmtId="0" fontId="9" fillId="6" borderId="26" xfId="0" applyFont="1" applyFill="1" applyBorder="1" applyAlignment="1">
      <alignment horizontal="left" vertical="center" wrapText="1"/>
    </xf>
    <xf numFmtId="0" fontId="8" fillId="10" borderId="31" xfId="0" applyFont="1" applyFill="1" applyBorder="1" applyAlignment="1">
      <alignment horizontal="center" vertical="center" wrapText="1"/>
    </xf>
    <xf numFmtId="0" fontId="8" fillId="10" borderId="32" xfId="0"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66" fontId="5" fillId="6" borderId="14" xfId="0" applyNumberFormat="1" applyFont="1" applyFill="1" applyBorder="1" applyAlignment="1">
      <alignment horizontal="center" vertical="center"/>
    </xf>
    <xf numFmtId="164" fontId="9" fillId="6" borderId="16" xfId="1" applyNumberFormat="1" applyFont="1" applyFill="1" applyBorder="1" applyAlignment="1">
      <alignment horizontal="center" vertical="center"/>
    </xf>
    <xf numFmtId="164" fontId="9" fillId="6" borderId="14" xfId="1" applyNumberFormat="1" applyFont="1" applyFill="1" applyBorder="1" applyAlignment="1">
      <alignment horizontal="center" vertical="center"/>
    </xf>
    <xf numFmtId="0" fontId="0" fillId="0" borderId="1" xfId="0" applyBorder="1"/>
    <xf numFmtId="0" fontId="25" fillId="0" borderId="1" xfId="0" applyFont="1" applyBorder="1" applyAlignment="1">
      <alignment wrapText="1"/>
    </xf>
    <xf numFmtId="0" fontId="25" fillId="0" borderId="1" xfId="0" applyFont="1" applyBorder="1"/>
    <xf numFmtId="0" fontId="0" fillId="10" borderId="1" xfId="0" applyFill="1" applyBorder="1"/>
    <xf numFmtId="0" fontId="0" fillId="10" borderId="1" xfId="0"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4" fillId="0" borderId="1" xfId="0" applyFont="1" applyBorder="1"/>
    <xf numFmtId="0" fontId="0" fillId="10" borderId="1" xfId="0" applyFill="1" applyBorder="1" applyAlignment="1">
      <alignment horizontal="center" vertical="center"/>
    </xf>
    <xf numFmtId="167" fontId="26" fillId="6" borderId="14" xfId="0" applyNumberFormat="1" applyFont="1" applyFill="1" applyBorder="1" applyAlignment="1">
      <alignment horizontal="center" vertical="center"/>
    </xf>
    <xf numFmtId="1" fontId="26" fillId="6" borderId="21" xfId="0" applyNumberFormat="1" applyFont="1" applyFill="1" applyBorder="1" applyAlignment="1">
      <alignment horizontal="center" vertical="center" wrapText="1"/>
    </xf>
    <xf numFmtId="0" fontId="9" fillId="6" borderId="33" xfId="0" applyFont="1" applyFill="1" applyBorder="1" applyAlignment="1">
      <alignment horizontal="left" vertical="center"/>
    </xf>
    <xf numFmtId="0" fontId="9" fillId="6" borderId="33" xfId="0" applyFont="1" applyFill="1" applyBorder="1" applyAlignment="1">
      <alignment horizontal="left" vertical="center" wrapText="1"/>
    </xf>
    <xf numFmtId="0" fontId="9" fillId="6" borderId="36" xfId="0" applyFont="1" applyFill="1" applyBorder="1" applyAlignment="1">
      <alignment horizontal="left" vertical="center"/>
    </xf>
    <xf numFmtId="0" fontId="5" fillId="6" borderId="20" xfId="0" applyFont="1" applyFill="1" applyBorder="1" applyAlignment="1">
      <alignment vertical="center" wrapText="1"/>
    </xf>
    <xf numFmtId="0" fontId="0" fillId="0" borderId="0" xfId="0" applyAlignment="1">
      <alignment wrapText="1"/>
    </xf>
    <xf numFmtId="0" fontId="0" fillId="6" borderId="0" xfId="0" applyFill="1"/>
    <xf numFmtId="0" fontId="5" fillId="0" borderId="0" xfId="0" applyFont="1"/>
    <xf numFmtId="0" fontId="27" fillId="6" borderId="0" xfId="0" applyFont="1" applyFill="1"/>
    <xf numFmtId="0" fontId="28" fillId="6" borderId="0" xfId="0" applyFont="1" applyFill="1"/>
    <xf numFmtId="0" fontId="28" fillId="8" borderId="44" xfId="0" applyFont="1" applyFill="1" applyBorder="1" applyAlignment="1">
      <alignment horizontal="left" vertical="center" wrapText="1"/>
    </xf>
    <xf numFmtId="0" fontId="28" fillId="8" borderId="45" xfId="0" applyFont="1" applyFill="1" applyBorder="1" applyAlignment="1">
      <alignment horizontal="center" vertical="center" wrapText="1"/>
    </xf>
    <xf numFmtId="0" fontId="28" fillId="8" borderId="46" xfId="0" applyFont="1" applyFill="1" applyBorder="1" applyAlignment="1">
      <alignment horizontal="left" vertical="center" wrapText="1"/>
    </xf>
    <xf numFmtId="0" fontId="28" fillId="13" borderId="17" xfId="0" applyFont="1" applyFill="1" applyBorder="1" applyAlignment="1">
      <alignment horizontal="left" vertical="center"/>
    </xf>
    <xf numFmtId="0" fontId="28" fillId="13" borderId="19" xfId="0" applyFont="1" applyFill="1" applyBorder="1" applyAlignment="1">
      <alignment horizontal="center" vertical="center"/>
    </xf>
    <xf numFmtId="0" fontId="29" fillId="13" borderId="3" xfId="0" applyFont="1" applyFill="1" applyBorder="1" applyAlignment="1">
      <alignment horizontal="center"/>
    </xf>
    <xf numFmtId="0" fontId="28" fillId="13" borderId="33" xfId="0" applyFont="1" applyFill="1" applyBorder="1" applyAlignment="1">
      <alignment horizontal="left" vertical="center"/>
    </xf>
    <xf numFmtId="0" fontId="28" fillId="13" borderId="1" xfId="0" applyFont="1" applyFill="1" applyBorder="1" applyAlignment="1">
      <alignment horizontal="center" vertical="center"/>
    </xf>
    <xf numFmtId="0" fontId="29" fillId="6" borderId="12" xfId="0" applyFont="1" applyFill="1" applyBorder="1" applyAlignment="1">
      <alignment horizontal="center"/>
    </xf>
    <xf numFmtId="0" fontId="28" fillId="13" borderId="20" xfId="0" applyFont="1" applyFill="1" applyBorder="1" applyAlignment="1">
      <alignment horizontal="left" vertical="center"/>
    </xf>
    <xf numFmtId="0" fontId="28" fillId="13" borderId="21" xfId="0" applyFont="1" applyFill="1" applyBorder="1" applyAlignment="1">
      <alignment horizontal="center" vertical="center"/>
    </xf>
    <xf numFmtId="0" fontId="29" fillId="6" borderId="11" xfId="0" applyFont="1" applyFill="1" applyBorder="1" applyAlignment="1">
      <alignment horizontal="center"/>
    </xf>
    <xf numFmtId="0" fontId="28" fillId="12" borderId="17" xfId="0" applyFont="1" applyFill="1" applyBorder="1" applyAlignment="1">
      <alignment horizontal="left" vertical="center"/>
    </xf>
    <xf numFmtId="0" fontId="28" fillId="12" borderId="19" xfId="0" applyFont="1" applyFill="1" applyBorder="1" applyAlignment="1">
      <alignment horizontal="center" vertical="center"/>
    </xf>
    <xf numFmtId="0" fontId="29" fillId="12" borderId="3" xfId="0" applyFont="1" applyFill="1" applyBorder="1" applyAlignment="1">
      <alignment horizontal="center"/>
    </xf>
    <xf numFmtId="0" fontId="28" fillId="12" borderId="33" xfId="0" applyFont="1" applyFill="1" applyBorder="1" applyAlignment="1">
      <alignment horizontal="left" vertical="center"/>
    </xf>
    <xf numFmtId="0" fontId="28" fillId="12" borderId="1" xfId="0" applyFont="1" applyFill="1" applyBorder="1" applyAlignment="1">
      <alignment horizontal="center" vertical="center"/>
    </xf>
    <xf numFmtId="0" fontId="28" fillId="12" borderId="20" xfId="0" applyFont="1" applyFill="1" applyBorder="1" applyAlignment="1">
      <alignment horizontal="left" vertical="center"/>
    </xf>
    <xf numFmtId="0" fontId="28" fillId="12" borderId="21" xfId="0" applyFont="1" applyFill="1" applyBorder="1" applyAlignment="1">
      <alignment horizontal="center" vertical="center"/>
    </xf>
    <xf numFmtId="0" fontId="28" fillId="14" borderId="17" xfId="0" applyFont="1" applyFill="1" applyBorder="1" applyAlignment="1">
      <alignment horizontal="left" vertical="center"/>
    </xf>
    <xf numFmtId="0" fontId="28" fillId="14" borderId="19" xfId="0" applyFont="1" applyFill="1" applyBorder="1" applyAlignment="1">
      <alignment horizontal="center" vertical="center"/>
    </xf>
    <xf numFmtId="0" fontId="29" fillId="14" borderId="3" xfId="0" applyFont="1" applyFill="1" applyBorder="1" applyAlignment="1">
      <alignment horizontal="center"/>
    </xf>
    <xf numFmtId="0" fontId="28" fillId="14" borderId="33" xfId="0" applyFont="1" applyFill="1" applyBorder="1" applyAlignment="1">
      <alignment horizontal="left" vertical="center"/>
    </xf>
    <xf numFmtId="0" fontId="28" fillId="14" borderId="1" xfId="0" applyFont="1" applyFill="1" applyBorder="1" applyAlignment="1">
      <alignment horizontal="center" vertical="center"/>
    </xf>
    <xf numFmtId="0" fontId="28" fillId="14" borderId="20" xfId="0" applyFont="1" applyFill="1" applyBorder="1" applyAlignment="1">
      <alignment horizontal="left" vertical="center"/>
    </xf>
    <xf numFmtId="0" fontId="28" fillId="14" borderId="21" xfId="0" applyFont="1" applyFill="1" applyBorder="1" applyAlignment="1">
      <alignment horizontal="center" vertical="center"/>
    </xf>
    <xf numFmtId="0" fontId="28" fillId="15" borderId="17" xfId="0" applyFont="1" applyFill="1" applyBorder="1" applyAlignment="1">
      <alignment horizontal="left" vertical="center"/>
    </xf>
    <xf numFmtId="0" fontId="28" fillId="15" borderId="19" xfId="0" applyFont="1" applyFill="1" applyBorder="1" applyAlignment="1">
      <alignment horizontal="center" vertical="center"/>
    </xf>
    <xf numFmtId="0" fontId="29" fillId="15" borderId="3" xfId="0" applyFont="1" applyFill="1" applyBorder="1" applyAlignment="1">
      <alignment horizontal="center"/>
    </xf>
    <xf numFmtId="0" fontId="28" fillId="15" borderId="33" xfId="0" applyFont="1" applyFill="1" applyBorder="1" applyAlignment="1">
      <alignment horizontal="left" vertical="center"/>
    </xf>
    <xf numFmtId="0" fontId="28" fillId="15" borderId="1" xfId="0" applyFont="1" applyFill="1" applyBorder="1" applyAlignment="1">
      <alignment horizontal="center" vertical="center"/>
    </xf>
    <xf numFmtId="0" fontId="28" fillId="6" borderId="12" xfId="0" applyFont="1" applyFill="1" applyBorder="1" applyAlignment="1">
      <alignment horizontal="center"/>
    </xf>
    <xf numFmtId="0" fontId="28" fillId="15" borderId="20" xfId="0" applyFont="1" applyFill="1" applyBorder="1" applyAlignment="1">
      <alignment horizontal="left" vertical="center"/>
    </xf>
    <xf numFmtId="0" fontId="28" fillId="15" borderId="22" xfId="0" applyFont="1" applyFill="1" applyBorder="1" applyAlignment="1">
      <alignment horizontal="center" vertical="center"/>
    </xf>
    <xf numFmtId="0" fontId="28" fillId="16" borderId="44" xfId="0" applyFont="1" applyFill="1" applyBorder="1" applyAlignment="1">
      <alignment horizontal="center" vertical="center"/>
    </xf>
    <xf numFmtId="0" fontId="28" fillId="16" borderId="46" xfId="0" applyFont="1" applyFill="1" applyBorder="1" applyAlignment="1">
      <alignment horizontal="center" vertical="center"/>
    </xf>
    <xf numFmtId="0" fontId="30" fillId="0" borderId="0" xfId="3" applyFont="1" applyAlignment="1">
      <alignment vertical="center"/>
    </xf>
    <xf numFmtId="0" fontId="14" fillId="0" borderId="0" xfId="3" applyFont="1" applyAlignment="1">
      <alignment vertical="center"/>
    </xf>
    <xf numFmtId="0" fontId="9" fillId="6" borderId="36" xfId="0" applyFont="1" applyFill="1" applyBorder="1" applyAlignment="1">
      <alignment horizontal="left" vertical="center" wrapText="1"/>
    </xf>
    <xf numFmtId="1" fontId="9" fillId="6" borderId="16" xfId="0" applyNumberFormat="1" applyFont="1" applyFill="1" applyBorder="1" applyAlignment="1">
      <alignment horizontal="center" vertical="center"/>
    </xf>
    <xf numFmtId="0" fontId="31" fillId="0" borderId="0" xfId="3" quotePrefix="1" applyFont="1" applyAlignment="1">
      <alignment vertical="center"/>
    </xf>
    <xf numFmtId="0" fontId="32" fillId="0" borderId="0" xfId="0" applyFont="1"/>
    <xf numFmtId="0" fontId="33" fillId="0" borderId="0" xfId="0" applyFont="1"/>
    <xf numFmtId="0" fontId="34" fillId="0" borderId="0" xfId="0" applyFont="1"/>
    <xf numFmtId="0" fontId="0" fillId="0" borderId="52" xfId="0" applyBorder="1"/>
    <xf numFmtId="0" fontId="37" fillId="19" borderId="3" xfId="0" applyFont="1" applyFill="1" applyBorder="1" applyAlignment="1">
      <alignment horizontal="center" vertical="center" wrapText="1"/>
    </xf>
    <xf numFmtId="0" fontId="41" fillId="0" borderId="0" xfId="0" applyFont="1" applyAlignment="1">
      <alignment horizontal="left" vertical="center"/>
    </xf>
    <xf numFmtId="0" fontId="39" fillId="6" borderId="17" xfId="0" applyFont="1" applyFill="1" applyBorder="1" applyAlignment="1">
      <alignment horizontal="left" vertical="center" wrapText="1"/>
    </xf>
    <xf numFmtId="0" fontId="38" fillId="6" borderId="13" xfId="0" applyFont="1" applyFill="1" applyBorder="1" applyAlignment="1">
      <alignment horizontal="center" vertical="center" wrapText="1"/>
    </xf>
    <xf numFmtId="0" fontId="40" fillId="0" borderId="33" xfId="0" applyFont="1" applyBorder="1" applyAlignment="1">
      <alignment horizontal="justify" vertical="center" wrapText="1"/>
    </xf>
    <xf numFmtId="0" fontId="40" fillId="0" borderId="14" xfId="0" applyFont="1" applyBorder="1" applyAlignment="1">
      <alignment horizontal="justify" vertical="center" wrapText="1"/>
    </xf>
    <xf numFmtId="0" fontId="40" fillId="0" borderId="20" xfId="0" applyFont="1" applyBorder="1" applyAlignment="1">
      <alignment horizontal="justify" vertical="center" wrapText="1"/>
    </xf>
    <xf numFmtId="0" fontId="40" fillId="0" borderId="15" xfId="0" applyFont="1" applyBorder="1" applyAlignment="1">
      <alignment horizontal="justify" vertical="center" wrapText="1"/>
    </xf>
    <xf numFmtId="0" fontId="37" fillId="6" borderId="49" xfId="0" applyFont="1" applyFill="1" applyBorder="1" applyAlignment="1">
      <alignment horizontal="center" vertical="center" wrapText="1"/>
    </xf>
    <xf numFmtId="0" fontId="35" fillId="0" borderId="52" xfId="0" applyFont="1" applyBorder="1"/>
    <xf numFmtId="0" fontId="35" fillId="0" borderId="53" xfId="0" applyFont="1" applyBorder="1"/>
    <xf numFmtId="0" fontId="9" fillId="10" borderId="31"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6" borderId="26" xfId="0" applyFont="1" applyFill="1" applyBorder="1" applyAlignment="1">
      <alignment horizontal="left" vertical="center"/>
    </xf>
    <xf numFmtId="0" fontId="6" fillId="12" borderId="26" xfId="0" applyFont="1" applyFill="1" applyBorder="1" applyAlignment="1">
      <alignment horizontal="center" vertical="center" textRotation="90" wrapText="1"/>
    </xf>
    <xf numFmtId="0" fontId="9" fillId="12" borderId="26" xfId="0" applyFont="1" applyFill="1" applyBorder="1" applyAlignment="1">
      <alignment horizontal="left" vertical="center"/>
    </xf>
    <xf numFmtId="1" fontId="6" fillId="6" borderId="18" xfId="0" applyNumberFormat="1" applyFont="1" applyFill="1" applyBorder="1" applyAlignment="1">
      <alignment horizontal="center" vertical="center"/>
    </xf>
    <xf numFmtId="1" fontId="6" fillId="6" borderId="13" xfId="0" applyNumberFormat="1" applyFont="1" applyFill="1" applyBorder="1" applyAlignment="1">
      <alignment horizontal="center" vertical="center"/>
    </xf>
    <xf numFmtId="0" fontId="6" fillId="6" borderId="24" xfId="0" applyFont="1" applyFill="1" applyBorder="1" applyAlignment="1">
      <alignment vertical="center"/>
    </xf>
    <xf numFmtId="0" fontId="6" fillId="6" borderId="30" xfId="0" applyFont="1" applyFill="1" applyBorder="1" applyAlignment="1">
      <alignment vertical="center"/>
    </xf>
    <xf numFmtId="0" fontId="26" fillId="6" borderId="31" xfId="0" applyFont="1" applyFill="1" applyBorder="1" applyAlignment="1">
      <alignment vertical="center" wrapText="1"/>
    </xf>
    <xf numFmtId="0" fontId="6" fillId="6" borderId="27" xfId="0" applyFont="1" applyFill="1" applyBorder="1" applyAlignment="1">
      <alignment horizontal="left" vertical="center"/>
    </xf>
    <xf numFmtId="1" fontId="6" fillId="6" borderId="1" xfId="0" applyNumberFormat="1" applyFont="1" applyFill="1" applyBorder="1" applyAlignment="1">
      <alignment horizontal="center" vertical="center"/>
    </xf>
    <xf numFmtId="1" fontId="6" fillId="6" borderId="14" xfId="0" applyNumberFormat="1" applyFont="1" applyFill="1" applyBorder="1" applyAlignment="1">
      <alignment horizontal="center" vertical="center"/>
    </xf>
    <xf numFmtId="9" fontId="6" fillId="6" borderId="1" xfId="1" applyFont="1" applyFill="1" applyBorder="1" applyAlignment="1">
      <alignment horizontal="center" vertical="center"/>
    </xf>
    <xf numFmtId="165" fontId="6" fillId="6" borderId="1" xfId="0" applyNumberFormat="1" applyFont="1" applyFill="1" applyBorder="1" applyAlignment="1">
      <alignment horizontal="center" vertical="center"/>
    </xf>
    <xf numFmtId="165" fontId="6" fillId="6" borderId="14" xfId="0" applyNumberFormat="1" applyFont="1" applyFill="1" applyBorder="1" applyAlignment="1">
      <alignment horizontal="center" vertical="center"/>
    </xf>
    <xf numFmtId="165" fontId="6" fillId="10" borderId="14" xfId="0" applyNumberFormat="1" applyFont="1" applyFill="1" applyBorder="1" applyAlignment="1">
      <alignment horizontal="center" vertical="center"/>
    </xf>
    <xf numFmtId="0" fontId="5" fillId="6" borderId="17" xfId="0" applyFont="1" applyFill="1" applyBorder="1" applyAlignment="1">
      <alignment horizontal="left" vertical="center" wrapText="1"/>
    </xf>
    <xf numFmtId="0" fontId="5" fillId="6" borderId="33" xfId="0" applyFont="1" applyFill="1" applyBorder="1" applyAlignment="1">
      <alignment horizontal="left" vertical="center"/>
    </xf>
    <xf numFmtId="9" fontId="9" fillId="6" borderId="1" xfId="1" applyFont="1" applyFill="1" applyBorder="1" applyAlignment="1">
      <alignment horizontal="center" vertical="center"/>
    </xf>
    <xf numFmtId="9" fontId="9" fillId="6" borderId="16" xfId="1" applyFont="1" applyFill="1" applyBorder="1" applyAlignment="1">
      <alignment horizontal="center" vertical="center"/>
    </xf>
    <xf numFmtId="0" fontId="42" fillId="0" borderId="0" xfId="0" applyFont="1" applyAlignment="1">
      <alignment horizontal="center" vertical="center" wrapText="1"/>
    </xf>
    <xf numFmtId="0" fontId="32" fillId="6" borderId="0" xfId="0" applyFont="1" applyFill="1"/>
    <xf numFmtId="0" fontId="43" fillId="0" borderId="0" xfId="0" applyFont="1"/>
    <xf numFmtId="0" fontId="44" fillId="17" borderId="48" xfId="0" applyFont="1" applyFill="1" applyBorder="1" applyAlignment="1">
      <alignment horizontal="left"/>
    </xf>
    <xf numFmtId="1" fontId="45" fillId="17" borderId="37" xfId="0" applyNumberFormat="1" applyFont="1" applyFill="1" applyBorder="1" applyAlignment="1">
      <alignment horizontal="center"/>
    </xf>
    <xf numFmtId="0" fontId="33" fillId="0" borderId="56" xfId="0" applyFont="1" applyBorder="1"/>
    <xf numFmtId="0" fontId="44" fillId="17" borderId="51" xfId="0" applyFont="1" applyFill="1" applyBorder="1" applyAlignment="1">
      <alignment horizontal="left"/>
    </xf>
    <xf numFmtId="1" fontId="44" fillId="17" borderId="33" xfId="0" applyNumberFormat="1" applyFont="1" applyFill="1" applyBorder="1" applyAlignment="1">
      <alignment horizontal="center"/>
    </xf>
    <xf numFmtId="0" fontId="33" fillId="0" borderId="14" xfId="0" applyFont="1" applyBorder="1"/>
    <xf numFmtId="0" fontId="33" fillId="0" borderId="33" xfId="0" applyFont="1" applyBorder="1"/>
    <xf numFmtId="165" fontId="44" fillId="17" borderId="33" xfId="0" applyNumberFormat="1" applyFont="1" applyFill="1" applyBorder="1" applyAlignment="1">
      <alignment horizontal="center"/>
    </xf>
    <xf numFmtId="0" fontId="45" fillId="17" borderId="51" xfId="0" applyFont="1" applyFill="1" applyBorder="1" applyAlignment="1">
      <alignment horizontal="left" wrapText="1"/>
    </xf>
    <xf numFmtId="1" fontId="44" fillId="17" borderId="20" xfId="0" applyNumberFormat="1" applyFont="1" applyFill="1" applyBorder="1" applyAlignment="1">
      <alignment horizontal="center"/>
    </xf>
    <xf numFmtId="1" fontId="44" fillId="17" borderId="9" xfId="0" applyNumberFormat="1" applyFont="1" applyFill="1" applyBorder="1" applyAlignment="1">
      <alignment horizontal="center"/>
    </xf>
    <xf numFmtId="0" fontId="44" fillId="0" borderId="9" xfId="0" applyFont="1" applyBorder="1"/>
    <xf numFmtId="0" fontId="33" fillId="0" borderId="7" xfId="0" applyFont="1" applyBorder="1"/>
    <xf numFmtId="0" fontId="48" fillId="17" borderId="0" xfId="0" applyFont="1" applyFill="1" applyAlignment="1">
      <alignment horizontal="left"/>
    </xf>
    <xf numFmtId="0" fontId="49" fillId="0" borderId="0" xfId="0" applyFont="1"/>
    <xf numFmtId="0" fontId="46" fillId="18" borderId="44" xfId="0" applyFont="1" applyFill="1" applyBorder="1" applyAlignment="1">
      <alignment horizontal="center" vertical="center" wrapText="1"/>
    </xf>
    <xf numFmtId="0" fontId="46" fillId="18" borderId="46" xfId="0" applyFont="1" applyFill="1" applyBorder="1" applyAlignment="1">
      <alignment horizontal="center" vertical="center" wrapText="1"/>
    </xf>
    <xf numFmtId="0" fontId="45" fillId="17" borderId="3" xfId="0" applyFont="1" applyFill="1" applyBorder="1" applyAlignment="1">
      <alignment wrapText="1"/>
    </xf>
    <xf numFmtId="0" fontId="44" fillId="17" borderId="0" xfId="0" applyFont="1" applyFill="1"/>
    <xf numFmtId="0" fontId="10" fillId="6" borderId="0" xfId="0" applyFont="1" applyFill="1"/>
    <xf numFmtId="0" fontId="6" fillId="6" borderId="0" xfId="0" applyFont="1" applyFill="1"/>
    <xf numFmtId="0" fontId="50" fillId="20" borderId="1" xfId="0" applyFont="1" applyFill="1" applyBorder="1" applyAlignment="1">
      <alignment horizontal="center" vertical="center" wrapText="1"/>
    </xf>
    <xf numFmtId="0" fontId="50" fillId="21" borderId="1" xfId="0" applyFont="1" applyFill="1" applyBorder="1" applyAlignment="1">
      <alignment horizontal="center" vertical="center" wrapText="1"/>
    </xf>
    <xf numFmtId="0" fontId="50" fillId="9" borderId="1" xfId="0" applyFont="1" applyFill="1" applyBorder="1" applyAlignment="1">
      <alignment horizontal="center" vertical="center" wrapText="1"/>
    </xf>
    <xf numFmtId="0" fontId="51" fillId="20" borderId="1" xfId="0" applyFont="1" applyFill="1" applyBorder="1" applyAlignment="1">
      <alignment horizontal="center" vertical="center" wrapText="1"/>
    </xf>
    <xf numFmtId="0" fontId="52" fillId="0" borderId="1" xfId="0" applyFont="1" applyBorder="1" applyAlignment="1">
      <alignment horizontal="center" vertical="center" wrapText="1"/>
    </xf>
    <xf numFmtId="3" fontId="52"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50"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17" fillId="20"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22"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11" fontId="44" fillId="0" borderId="14" xfId="0" applyNumberFormat="1" applyFont="1" applyBorder="1"/>
    <xf numFmtId="11" fontId="44" fillId="0" borderId="15" xfId="0" applyNumberFormat="1" applyFont="1" applyBorder="1"/>
    <xf numFmtId="0" fontId="44" fillId="17" borderId="59" xfId="0" applyFont="1" applyFill="1" applyBorder="1" applyAlignment="1">
      <alignment horizontal="left" wrapText="1"/>
    </xf>
    <xf numFmtId="0" fontId="8" fillId="2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9" fontId="6" fillId="24" borderId="1" xfId="1" applyFont="1" applyFill="1" applyBorder="1" applyAlignment="1">
      <alignment horizontal="center" vertical="center" wrapText="1"/>
    </xf>
    <xf numFmtId="0" fontId="44" fillId="17" borderId="25" xfId="0" applyFont="1" applyFill="1" applyBorder="1" applyAlignment="1">
      <alignment horizontal="left" wrapText="1"/>
    </xf>
    <xf numFmtId="0" fontId="45" fillId="17" borderId="6" xfId="0" applyFont="1" applyFill="1" applyBorder="1" applyAlignment="1">
      <alignment horizontal="left" wrapText="1"/>
    </xf>
    <xf numFmtId="1" fontId="44" fillId="0" borderId="6" xfId="0" applyNumberFormat="1" applyFont="1" applyBorder="1" applyAlignment="1">
      <alignment horizontal="center"/>
    </xf>
    <xf numFmtId="0" fontId="44" fillId="17" borderId="3" xfId="0" applyFont="1" applyFill="1" applyBorder="1" applyAlignment="1">
      <alignment horizontal="left" wrapText="1"/>
    </xf>
    <xf numFmtId="0" fontId="44" fillId="0" borderId="40" xfId="0" applyFont="1" applyBorder="1"/>
    <xf numFmtId="0" fontId="55" fillId="24" borderId="10" xfId="0" applyFont="1" applyFill="1" applyBorder="1" applyAlignment="1">
      <alignment horizontal="center" vertical="center" wrapText="1"/>
    </xf>
    <xf numFmtId="0" fontId="50" fillId="20" borderId="16" xfId="0" applyFont="1" applyFill="1" applyBorder="1" applyAlignment="1">
      <alignment horizontal="center" vertical="center" wrapText="1"/>
    </xf>
    <xf numFmtId="0" fontId="17" fillId="24" borderId="1" xfId="0" applyFont="1" applyFill="1" applyBorder="1" applyAlignment="1">
      <alignment horizontal="center" vertical="center" wrapText="1"/>
    </xf>
    <xf numFmtId="0" fontId="56" fillId="0" borderId="60" xfId="0" applyFont="1" applyBorder="1"/>
    <xf numFmtId="0" fontId="0" fillId="0" borderId="61" xfId="0" applyBorder="1"/>
    <xf numFmtId="0" fontId="28" fillId="0" borderId="61" xfId="0" applyFont="1" applyBorder="1"/>
    <xf numFmtId="0" fontId="28" fillId="0" borderId="61" xfId="0" applyFont="1" applyBorder="1" applyAlignment="1">
      <alignment horizontal="right"/>
    </xf>
    <xf numFmtId="0" fontId="28" fillId="24" borderId="62" xfId="0" applyFont="1" applyFill="1" applyBorder="1"/>
    <xf numFmtId="0" fontId="56" fillId="0" borderId="63" xfId="0" applyFont="1" applyBorder="1"/>
    <xf numFmtId="0" fontId="0" fillId="0" borderId="64" xfId="0" applyBorder="1"/>
    <xf numFmtId="0" fontId="28" fillId="0" borderId="64" xfId="0" applyFont="1" applyBorder="1"/>
    <xf numFmtId="0" fontId="28" fillId="0" borderId="64" xfId="0" applyFont="1" applyBorder="1" applyAlignment="1">
      <alignment horizontal="right"/>
    </xf>
    <xf numFmtId="0" fontId="28" fillId="24" borderId="65" xfId="0" applyFont="1" applyFill="1" applyBorder="1"/>
    <xf numFmtId="0" fontId="28" fillId="0" borderId="0" xfId="0" applyFont="1"/>
    <xf numFmtId="0" fontId="57" fillId="25" borderId="3" xfId="0" applyFont="1" applyFill="1" applyBorder="1" applyAlignment="1">
      <alignment horizontal="center" vertical="center" wrapText="1"/>
    </xf>
    <xf numFmtId="0" fontId="57" fillId="25" borderId="8" xfId="0" applyFont="1" applyFill="1" applyBorder="1" applyAlignment="1">
      <alignment horizontal="center" vertical="center" wrapText="1"/>
    </xf>
    <xf numFmtId="0" fontId="58" fillId="0" borderId="7" xfId="0" applyFont="1" applyBorder="1" applyAlignment="1">
      <alignment horizontal="center" vertical="center"/>
    </xf>
    <xf numFmtId="0" fontId="58" fillId="0" borderId="11" xfId="0" applyFont="1" applyBorder="1" applyAlignment="1">
      <alignment horizontal="center" vertical="center"/>
    </xf>
    <xf numFmtId="0" fontId="58" fillId="0" borderId="11" xfId="0" applyFont="1" applyBorder="1" applyAlignment="1">
      <alignment horizontal="center"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wrapText="1"/>
    </xf>
    <xf numFmtId="0" fontId="59" fillId="6" borderId="1" xfId="0" applyFont="1" applyFill="1" applyBorder="1" applyAlignment="1">
      <alignment wrapText="1"/>
    </xf>
    <xf numFmtId="0" fontId="60" fillId="26" borderId="1" xfId="0" applyFont="1" applyFill="1" applyBorder="1" applyAlignment="1">
      <alignment horizontal="center" vertical="center" wrapText="1"/>
    </xf>
    <xf numFmtId="1" fontId="0" fillId="0" borderId="1" xfId="0" applyNumberFormat="1" applyBorder="1"/>
    <xf numFmtId="1" fontId="0" fillId="0" borderId="0" xfId="0" applyNumberFormat="1"/>
    <xf numFmtId="0" fontId="61" fillId="0" borderId="1" xfId="0" applyFont="1" applyBorder="1" applyAlignment="1">
      <alignment horizontal="center" vertical="center" wrapText="1"/>
    </xf>
    <xf numFmtId="0" fontId="60" fillId="0" borderId="0" xfId="0" applyFont="1"/>
    <xf numFmtId="0" fontId="60" fillId="27" borderId="72" xfId="0" applyFont="1" applyFill="1" applyBorder="1" applyAlignment="1">
      <alignment vertical="center" wrapText="1"/>
    </xf>
    <xf numFmtId="0" fontId="18" fillId="0" borderId="0" xfId="0" applyFont="1" applyAlignment="1">
      <alignment wrapText="1"/>
    </xf>
    <xf numFmtId="0" fontId="24" fillId="0" borderId="0" xfId="0" applyFont="1"/>
    <xf numFmtId="0" fontId="0" fillId="0" borderId="1" xfId="0" applyBorder="1" applyAlignment="1">
      <alignment wrapText="1"/>
    </xf>
    <xf numFmtId="1" fontId="18" fillId="0" borderId="1" xfId="0" applyNumberFormat="1" applyFont="1" applyBorder="1" applyAlignment="1">
      <alignment horizontal="center" vertical="center" wrapText="1"/>
    </xf>
    <xf numFmtId="0" fontId="59" fillId="6" borderId="0" xfId="0" applyFont="1" applyFill="1" applyAlignment="1">
      <alignment wrapText="1"/>
    </xf>
    <xf numFmtId="0" fontId="59" fillId="6" borderId="38" xfId="0" applyFont="1" applyFill="1" applyBorder="1"/>
    <xf numFmtId="0" fontId="59" fillId="6" borderId="39" xfId="0" applyFont="1" applyFill="1" applyBorder="1" applyAlignment="1">
      <alignment wrapText="1"/>
    </xf>
    <xf numFmtId="0" fontId="59" fillId="6" borderId="27" xfId="0" applyFont="1" applyFill="1" applyBorder="1" applyAlignment="1">
      <alignment wrapText="1"/>
    </xf>
    <xf numFmtId="0" fontId="0" fillId="0" borderId="38" xfId="0" applyBorder="1"/>
    <xf numFmtId="0" fontId="0" fillId="0" borderId="27" xfId="0" applyBorder="1"/>
    <xf numFmtId="9" fontId="0" fillId="0" borderId="1" xfId="1" applyFont="1" applyBorder="1"/>
    <xf numFmtId="165" fontId="0" fillId="0" borderId="0" xfId="0" applyNumberFormat="1"/>
    <xf numFmtId="0" fontId="62" fillId="6" borderId="0" xfId="0" applyFont="1" applyFill="1"/>
    <xf numFmtId="0" fontId="53" fillId="10" borderId="1" xfId="0" applyFont="1" applyFill="1" applyBorder="1" applyAlignment="1">
      <alignment horizontal="center" vertical="center" wrapText="1"/>
    </xf>
    <xf numFmtId="0" fontId="0" fillId="3" borderId="1" xfId="0" applyFill="1" applyBorder="1"/>
    <xf numFmtId="0" fontId="28" fillId="0" borderId="0" xfId="0" applyFont="1" applyAlignment="1">
      <alignment wrapText="1"/>
    </xf>
    <xf numFmtId="0" fontId="56" fillId="0" borderId="0" xfId="0" applyFont="1" applyAlignment="1">
      <alignment wrapText="1"/>
    </xf>
    <xf numFmtId="0" fontId="28" fillId="6" borderId="0" xfId="0" applyFont="1" applyFill="1" applyAlignment="1">
      <alignment horizontal="right" wrapText="1"/>
    </xf>
    <xf numFmtId="0" fontId="28" fillId="11" borderId="1" xfId="0" applyFont="1" applyFill="1" applyBorder="1"/>
    <xf numFmtId="0" fontId="28" fillId="29" borderId="16" xfId="0" applyFont="1" applyFill="1" applyBorder="1" applyAlignment="1">
      <alignment wrapText="1"/>
    </xf>
    <xf numFmtId="0" fontId="56" fillId="8" borderId="44" xfId="0" applyFont="1" applyFill="1" applyBorder="1" applyAlignment="1">
      <alignment horizontal="center" vertical="center" wrapText="1"/>
    </xf>
    <xf numFmtId="0" fontId="28" fillId="29" borderId="27" xfId="0" applyFont="1" applyFill="1" applyBorder="1"/>
    <xf numFmtId="0" fontId="28" fillId="29" borderId="1" xfId="0" applyFont="1" applyFill="1" applyBorder="1" applyAlignment="1">
      <alignment horizontal="right" wrapText="1"/>
    </xf>
    <xf numFmtId="0" fontId="11" fillId="29" borderId="78" xfId="0" applyFont="1" applyFill="1" applyBorder="1" applyAlignment="1">
      <alignment horizontal="right" vertical="center" wrapText="1"/>
    </xf>
    <xf numFmtId="0" fontId="64" fillId="0" borderId="0" xfId="0" applyFont="1" applyAlignment="1">
      <alignment horizontal="right" vertical="center"/>
    </xf>
    <xf numFmtId="0" fontId="0" fillId="0" borderId="0" xfId="0" applyAlignment="1">
      <alignment horizontal="right"/>
    </xf>
    <xf numFmtId="0" fontId="56" fillId="0" borderId="0" xfId="0" applyFont="1" applyAlignment="1">
      <alignment horizontal="center"/>
    </xf>
    <xf numFmtId="0" fontId="65" fillId="0" borderId="27" xfId="0" applyFont="1" applyBorder="1" applyAlignment="1">
      <alignment horizontal="left" wrapText="1"/>
    </xf>
    <xf numFmtId="0" fontId="56" fillId="6" borderId="44" xfId="0" applyFont="1" applyFill="1" applyBorder="1" applyAlignment="1">
      <alignment horizontal="left" vertical="center" wrapText="1"/>
    </xf>
    <xf numFmtId="0" fontId="56" fillId="30" borderId="58" xfId="0" applyFont="1" applyFill="1" applyBorder="1" applyAlignment="1">
      <alignment horizontal="center" vertical="center"/>
    </xf>
    <xf numFmtId="0" fontId="56" fillId="30" borderId="45" xfId="0" applyFont="1" applyFill="1" applyBorder="1" applyAlignment="1">
      <alignment horizontal="center" vertical="center"/>
    </xf>
    <xf numFmtId="0" fontId="28" fillId="8" borderId="1" xfId="0" applyFont="1" applyFill="1" applyBorder="1" applyAlignment="1">
      <alignment wrapText="1"/>
    </xf>
    <xf numFmtId="0" fontId="28" fillId="30" borderId="27" xfId="0" applyFont="1" applyFill="1" applyBorder="1"/>
    <xf numFmtId="0" fontId="28" fillId="31" borderId="1" xfId="0" applyFont="1" applyFill="1" applyBorder="1"/>
    <xf numFmtId="0" fontId="28" fillId="30" borderId="0" xfId="0" applyFont="1" applyFill="1" applyAlignment="1">
      <alignment horizontal="center"/>
    </xf>
    <xf numFmtId="0" fontId="28" fillId="8" borderId="1" xfId="0" applyFont="1" applyFill="1" applyBorder="1" applyAlignment="1">
      <alignment horizontal="left" vertical="center" wrapText="1"/>
    </xf>
    <xf numFmtId="0" fontId="28" fillId="11" borderId="27" xfId="0" applyFont="1" applyFill="1" applyBorder="1"/>
    <xf numFmtId="0" fontId="28" fillId="11" borderId="1" xfId="0" applyFont="1" applyFill="1" applyBorder="1" applyAlignment="1">
      <alignment wrapText="1"/>
    </xf>
    <xf numFmtId="0" fontId="56" fillId="0" borderId="0" xfId="0" applyFont="1" applyAlignment="1">
      <alignment horizontal="center" wrapText="1"/>
    </xf>
    <xf numFmtId="43" fontId="56" fillId="11" borderId="0" xfId="5" applyFont="1" applyFill="1" applyAlignment="1">
      <alignment horizontal="center" wrapText="1"/>
    </xf>
    <xf numFmtId="9" fontId="56" fillId="11" borderId="0" xfId="0" applyNumberFormat="1" applyFont="1" applyFill="1" applyAlignment="1">
      <alignment horizontal="center" wrapText="1"/>
    </xf>
    <xf numFmtId="2" fontId="5" fillId="6" borderId="38" xfId="0" applyNumberFormat="1" applyFont="1" applyFill="1" applyBorder="1" applyAlignment="1">
      <alignment horizontal="center" vertical="center"/>
    </xf>
    <xf numFmtId="2" fontId="5" fillId="6" borderId="39" xfId="0" applyNumberFormat="1" applyFont="1" applyFill="1" applyBorder="1" applyAlignment="1">
      <alignment horizontal="center" vertical="center"/>
    </xf>
    <xf numFmtId="2" fontId="5" fillId="6" borderId="40" xfId="0" applyNumberFormat="1" applyFont="1" applyFill="1" applyBorder="1" applyAlignment="1">
      <alignment horizontal="center" vertical="center"/>
    </xf>
    <xf numFmtId="1" fontId="6" fillId="6" borderId="38" xfId="0" applyNumberFormat="1" applyFont="1" applyFill="1" applyBorder="1" applyAlignment="1">
      <alignment horizontal="center" vertical="center"/>
    </xf>
    <xf numFmtId="1" fontId="6" fillId="6" borderId="39" xfId="0" applyNumberFormat="1" applyFont="1" applyFill="1" applyBorder="1" applyAlignment="1">
      <alignment horizontal="center" vertical="center"/>
    </xf>
    <xf numFmtId="1" fontId="6" fillId="6" borderId="40" xfId="0" applyNumberFormat="1" applyFont="1" applyFill="1" applyBorder="1" applyAlignment="1">
      <alignment horizontal="center" vertical="center"/>
    </xf>
    <xf numFmtId="2" fontId="5" fillId="6" borderId="41" xfId="0" applyNumberFormat="1" applyFont="1" applyFill="1" applyBorder="1" applyAlignment="1">
      <alignment horizontal="center" vertical="center"/>
    </xf>
    <xf numFmtId="2" fontId="5" fillId="6" borderId="42" xfId="0" applyNumberFormat="1" applyFont="1" applyFill="1" applyBorder="1" applyAlignment="1">
      <alignment horizontal="center" vertical="center"/>
    </xf>
    <xf numFmtId="2" fontId="5" fillId="6" borderId="43" xfId="0" applyNumberFormat="1" applyFont="1" applyFill="1" applyBorder="1" applyAlignment="1">
      <alignment horizontal="center" vertical="center"/>
    </xf>
    <xf numFmtId="0" fontId="29" fillId="6" borderId="0" xfId="0" applyFont="1" applyFill="1" applyAlignment="1">
      <alignment vertical="center"/>
    </xf>
    <xf numFmtId="14" fontId="71" fillId="6" borderId="0" xfId="0" applyNumberFormat="1" applyFont="1" applyFill="1" applyAlignment="1">
      <alignment horizontal="center" vertical="center"/>
    </xf>
    <xf numFmtId="0" fontId="28" fillId="6" borderId="0" xfId="0" applyFont="1" applyFill="1" applyAlignment="1">
      <alignment horizontal="left" vertical="center" wrapText="1"/>
    </xf>
    <xf numFmtId="0" fontId="56" fillId="6" borderId="0" xfId="0" applyFont="1" applyFill="1" applyAlignment="1">
      <alignment vertical="center"/>
    </xf>
    <xf numFmtId="0" fontId="28" fillId="6" borderId="0" xfId="0" applyFont="1" applyFill="1" applyAlignment="1">
      <alignment vertical="center"/>
    </xf>
    <xf numFmtId="0" fontId="7" fillId="0" borderId="0" xfId="2" quotePrefix="1" applyAlignment="1">
      <alignment vertical="center"/>
    </xf>
    <xf numFmtId="0" fontId="28" fillId="6" borderId="0" xfId="0" applyFont="1" applyFill="1" applyAlignment="1">
      <alignment horizontal="center" vertical="center"/>
    </xf>
    <xf numFmtId="0" fontId="7" fillId="0" borderId="0" xfId="2" quotePrefix="1" applyFill="1" applyAlignment="1">
      <alignment vertical="center" wrapText="1"/>
    </xf>
    <xf numFmtId="0" fontId="72" fillId="0" borderId="0" xfId="2" quotePrefix="1" applyFont="1" applyFill="1" applyAlignment="1">
      <alignment vertical="center"/>
    </xf>
    <xf numFmtId="0" fontId="56" fillId="6" borderId="0" xfId="0" applyFont="1" applyFill="1" applyAlignment="1">
      <alignment horizontal="left" vertical="center"/>
    </xf>
    <xf numFmtId="0" fontId="7" fillId="6" borderId="0" xfId="2" applyFill="1" applyBorder="1" applyAlignment="1">
      <alignment horizontal="left" vertical="center"/>
    </xf>
    <xf numFmtId="0" fontId="28" fillId="6" borderId="0" xfId="0" applyFont="1" applyFill="1" applyAlignment="1">
      <alignment horizontal="left" vertical="center"/>
    </xf>
    <xf numFmtId="0" fontId="73" fillId="0" borderId="0" xfId="0" applyFont="1" applyAlignment="1">
      <alignment vertical="center"/>
    </xf>
    <xf numFmtId="0" fontId="74" fillId="6" borderId="0" xfId="2" quotePrefix="1" applyNumberFormat="1" applyFont="1" applyFill="1" applyBorder="1" applyAlignment="1">
      <alignment horizontal="left" vertical="center"/>
    </xf>
    <xf numFmtId="0" fontId="28" fillId="0" borderId="0" xfId="0" applyFont="1" applyAlignment="1">
      <alignment vertical="center"/>
    </xf>
    <xf numFmtId="0" fontId="29" fillId="6" borderId="0" xfId="0" applyFont="1" applyFill="1" applyAlignment="1">
      <alignment horizontal="left" vertical="center" wrapText="1"/>
    </xf>
    <xf numFmtId="0" fontId="76" fillId="6" borderId="0" xfId="0" applyFont="1" applyFill="1" applyAlignment="1">
      <alignment vertical="center"/>
    </xf>
    <xf numFmtId="0" fontId="7" fillId="6" borderId="0" xfId="2" applyFill="1" applyBorder="1" applyAlignment="1">
      <alignment horizontal="left" vertical="center" wrapText="1"/>
    </xf>
    <xf numFmtId="0" fontId="77" fillId="6" borderId="0" xfId="0" applyFont="1" applyFill="1" applyAlignment="1">
      <alignment horizontal="left" vertical="center" wrapText="1"/>
    </xf>
    <xf numFmtId="0" fontId="78" fillId="6" borderId="0" xfId="0" applyFont="1" applyFill="1" applyAlignment="1">
      <alignment horizontal="left" vertical="center" wrapText="1"/>
    </xf>
    <xf numFmtId="0" fontId="78" fillId="6" borderId="0" xfId="0" applyFont="1" applyFill="1" applyAlignment="1">
      <alignment vertical="center"/>
    </xf>
    <xf numFmtId="0" fontId="81" fillId="6" borderId="0" xfId="2" applyFont="1" applyFill="1" applyBorder="1" applyAlignment="1">
      <alignment horizontal="left" vertical="center" wrapText="1"/>
    </xf>
    <xf numFmtId="0" fontId="83" fillId="6" borderId="0" xfId="0" applyFont="1" applyFill="1" applyAlignment="1">
      <alignment vertical="center"/>
    </xf>
    <xf numFmtId="0" fontId="84" fillId="6" borderId="0" xfId="0" applyFont="1" applyFill="1" applyAlignment="1">
      <alignment horizontal="right" vertical="center"/>
    </xf>
    <xf numFmtId="0" fontId="83" fillId="6" borderId="0" xfId="0" applyFont="1" applyFill="1" applyAlignment="1">
      <alignment horizontal="center" vertical="center"/>
    </xf>
    <xf numFmtId="0" fontId="85" fillId="6" borderId="0" xfId="0" applyFont="1" applyFill="1" applyAlignment="1">
      <alignment vertical="center"/>
    </xf>
    <xf numFmtId="0" fontId="85" fillId="6" borderId="0" xfId="0" applyFont="1" applyFill="1" applyAlignment="1">
      <alignment horizontal="right" vertical="center"/>
    </xf>
    <xf numFmtId="0" fontId="86" fillId="35" borderId="79" xfId="0" applyFont="1" applyFill="1" applyBorder="1" applyAlignment="1" applyProtection="1">
      <alignment horizontal="center" vertical="center"/>
      <protection locked="0"/>
    </xf>
    <xf numFmtId="0" fontId="86" fillId="6" borderId="0" xfId="0" applyFont="1" applyFill="1" applyAlignment="1">
      <alignment vertical="center"/>
    </xf>
    <xf numFmtId="0" fontId="86" fillId="6" borderId="0" xfId="0" applyFont="1" applyFill="1" applyAlignment="1" applyProtection="1">
      <alignment horizontal="center" vertical="center"/>
      <protection locked="0"/>
    </xf>
    <xf numFmtId="0" fontId="29" fillId="0" borderId="0" xfId="0" applyFont="1" applyAlignment="1">
      <alignment vertical="center"/>
    </xf>
    <xf numFmtId="0" fontId="88" fillId="37" borderId="0" xfId="0" applyFont="1" applyFill="1" applyAlignment="1">
      <alignment vertical="center" wrapText="1"/>
    </xf>
    <xf numFmtId="0" fontId="88" fillId="37" borderId="0" xfId="0" applyFont="1" applyFill="1" applyAlignment="1">
      <alignment horizontal="center" vertical="center" wrapText="1"/>
    </xf>
    <xf numFmtId="0" fontId="29" fillId="6" borderId="80" xfId="0" applyFont="1" applyFill="1" applyBorder="1" applyAlignment="1" applyProtection="1">
      <alignment horizontal="left" vertical="center"/>
      <protection locked="0"/>
    </xf>
    <xf numFmtId="0" fontId="29" fillId="35" borderId="80" xfId="0" applyFont="1" applyFill="1" applyBorder="1" applyAlignment="1" applyProtection="1">
      <alignment horizontal="left" vertical="center"/>
      <protection locked="0"/>
    </xf>
    <xf numFmtId="168" fontId="29" fillId="35" borderId="81" xfId="0" applyNumberFormat="1" applyFont="1" applyFill="1" applyBorder="1" applyAlignment="1">
      <alignment vertical="center"/>
    </xf>
    <xf numFmtId="0" fontId="89" fillId="35" borderId="82" xfId="0" applyFont="1" applyFill="1" applyBorder="1" applyAlignment="1" applyProtection="1">
      <alignment horizontal="left" vertical="center"/>
      <protection locked="0"/>
    </xf>
    <xf numFmtId="0" fontId="90" fillId="38" borderId="0" xfId="0" applyFont="1" applyFill="1" applyAlignment="1">
      <alignment vertical="center"/>
    </xf>
    <xf numFmtId="0" fontId="91" fillId="38" borderId="83" xfId="0" applyFont="1" applyFill="1" applyBorder="1" applyAlignment="1">
      <alignment horizontal="center" vertical="center"/>
    </xf>
    <xf numFmtId="0" fontId="88" fillId="38" borderId="0" xfId="0" applyFont="1" applyFill="1" applyAlignment="1">
      <alignment horizontal="right" vertical="center"/>
    </xf>
    <xf numFmtId="168" fontId="92" fillId="6" borderId="3" xfId="0" applyNumberFormat="1" applyFont="1" applyFill="1" applyBorder="1" applyAlignment="1">
      <alignment vertical="center"/>
    </xf>
    <xf numFmtId="0" fontId="66" fillId="0" borderId="0" xfId="0" applyFont="1" applyAlignment="1">
      <alignment horizontal="center" vertical="center" wrapText="1"/>
    </xf>
    <xf numFmtId="0" fontId="29" fillId="6" borderId="82" xfId="0" applyFont="1" applyFill="1" applyBorder="1" applyAlignment="1" applyProtection="1">
      <alignment horizontal="left" vertical="center"/>
      <protection locked="0"/>
    </xf>
    <xf numFmtId="0" fontId="66" fillId="28" borderId="0" xfId="0" applyFont="1" applyFill="1" applyAlignment="1">
      <alignment horizontal="left" vertical="center"/>
    </xf>
    <xf numFmtId="0" fontId="90" fillId="6" borderId="0" xfId="0" applyFont="1" applyFill="1" applyAlignment="1">
      <alignment vertical="center"/>
    </xf>
    <xf numFmtId="0" fontId="88" fillId="6" borderId="0" xfId="0" applyFont="1" applyFill="1" applyAlignment="1">
      <alignment horizontal="right" vertical="center"/>
    </xf>
    <xf numFmtId="168" fontId="92" fillId="6" borderId="0" xfId="0" applyNumberFormat="1" applyFont="1" applyFill="1" applyAlignment="1">
      <alignment vertical="center"/>
    </xf>
    <xf numFmtId="0" fontId="29" fillId="0" borderId="80" xfId="0" applyFont="1" applyBorder="1" applyAlignment="1" applyProtection="1">
      <alignment horizontal="left" vertical="center"/>
      <protection locked="0"/>
    </xf>
    <xf numFmtId="0" fontId="29" fillId="0" borderId="0" xfId="0" applyFont="1" applyAlignment="1">
      <alignment vertical="center" wrapText="1"/>
    </xf>
    <xf numFmtId="0" fontId="29" fillId="6" borderId="84" xfId="0" applyFont="1" applyFill="1" applyBorder="1" applyAlignment="1">
      <alignment vertical="center"/>
    </xf>
    <xf numFmtId="0" fontId="29" fillId="6" borderId="85" xfId="0" applyFont="1" applyFill="1" applyBorder="1" applyAlignment="1">
      <alignment vertical="center"/>
    </xf>
    <xf numFmtId="0" fontId="29" fillId="6" borderId="80" xfId="0" applyFont="1" applyFill="1" applyBorder="1" applyAlignment="1" applyProtection="1">
      <alignment horizontal="left" vertical="center" wrapText="1"/>
      <protection locked="0"/>
    </xf>
    <xf numFmtId="0" fontId="29" fillId="0" borderId="80" xfId="0" applyFont="1" applyBorder="1" applyAlignment="1" applyProtection="1">
      <alignment horizontal="left" vertical="center" wrapText="1"/>
      <protection locked="0"/>
    </xf>
    <xf numFmtId="0" fontId="89" fillId="35" borderId="82" xfId="0" applyFont="1" applyFill="1" applyBorder="1" applyAlignment="1" applyProtection="1">
      <alignment horizontal="left" vertical="center" wrapText="1"/>
      <protection locked="0"/>
    </xf>
    <xf numFmtId="0" fontId="29" fillId="6" borderId="86" xfId="0" applyFont="1" applyFill="1" applyBorder="1" applyAlignment="1">
      <alignment vertical="center"/>
    </xf>
    <xf numFmtId="0" fontId="28" fillId="0" borderId="0" xfId="0" applyFont="1" applyAlignment="1">
      <alignment vertical="center" wrapText="1"/>
    </xf>
    <xf numFmtId="0" fontId="86" fillId="35" borderId="0" xfId="0" applyFont="1" applyFill="1" applyAlignment="1" applyProtection="1">
      <alignment horizontal="center" vertical="center"/>
      <protection locked="0"/>
    </xf>
    <xf numFmtId="0" fontId="7" fillId="6" borderId="0" xfId="2" applyFill="1" applyBorder="1" applyAlignment="1">
      <alignment horizontal="center" vertical="center"/>
    </xf>
    <xf numFmtId="0" fontId="88" fillId="38" borderId="0" xfId="0" applyFont="1" applyFill="1" applyAlignment="1">
      <alignment vertical="center"/>
    </xf>
    <xf numFmtId="0" fontId="29" fillId="38" borderId="80" xfId="0" applyFont="1" applyFill="1" applyBorder="1" applyAlignment="1" applyProtection="1">
      <alignment horizontal="left" vertical="center"/>
      <protection locked="0"/>
    </xf>
    <xf numFmtId="0" fontId="29" fillId="0" borderId="87" xfId="0" applyFont="1" applyBorder="1" applyAlignment="1" applyProtection="1">
      <alignment horizontal="left" vertical="center"/>
      <protection locked="0"/>
    </xf>
    <xf numFmtId="0" fontId="91" fillId="38" borderId="0" xfId="0" applyFont="1" applyFill="1" applyAlignment="1">
      <alignment horizontal="center" vertical="center"/>
    </xf>
    <xf numFmtId="0" fontId="90" fillId="0" borderId="0" xfId="0" applyFont="1" applyAlignment="1">
      <alignment vertical="center"/>
    </xf>
    <xf numFmtId="0" fontId="91" fillId="0" borderId="0" xfId="0" applyFont="1" applyAlignment="1">
      <alignment horizontal="center" vertical="center"/>
    </xf>
    <xf numFmtId="0" fontId="88" fillId="0" borderId="0" xfId="0" applyFont="1" applyAlignment="1">
      <alignment horizontal="right" vertical="center"/>
    </xf>
    <xf numFmtId="168" fontId="92" fillId="0" borderId="0" xfId="0" applyNumberFormat="1" applyFont="1" applyAlignment="1">
      <alignment vertical="center"/>
    </xf>
    <xf numFmtId="0" fontId="91" fillId="38" borderId="83" xfId="0" applyFont="1" applyFill="1" applyBorder="1" applyAlignment="1">
      <alignment horizontal="center" vertical="center" wrapText="1"/>
    </xf>
    <xf numFmtId="0" fontId="14" fillId="38" borderId="0" xfId="0" applyFont="1" applyFill="1" applyAlignment="1" applyProtection="1">
      <alignment horizontal="left" vertical="center" wrapText="1"/>
      <protection locked="0"/>
    </xf>
    <xf numFmtId="0" fontId="28" fillId="6" borderId="0" xfId="0" applyFont="1" applyFill="1" applyAlignment="1" applyProtection="1">
      <alignment horizontal="center" vertical="center"/>
      <protection locked="0"/>
    </xf>
    <xf numFmtId="0" fontId="0" fillId="0" borderId="0" xfId="0" applyAlignment="1">
      <alignment vertical="center"/>
    </xf>
    <xf numFmtId="42" fontId="56" fillId="39" borderId="34" xfId="6" applyNumberFormat="1" applyFont="1" applyFill="1" applyBorder="1" applyAlignment="1" applyProtection="1">
      <alignment horizontal="center" vertical="center" wrapText="1"/>
      <protection locked="0"/>
    </xf>
    <xf numFmtId="42" fontId="56" fillId="39" borderId="31" xfId="6" applyNumberFormat="1" applyFont="1" applyFill="1" applyBorder="1" applyAlignment="1" applyProtection="1">
      <alignment horizontal="center" vertical="center" wrapText="1"/>
      <protection locked="0"/>
    </xf>
    <xf numFmtId="42" fontId="56" fillId="39" borderId="10" xfId="6" applyNumberFormat="1" applyFont="1" applyFill="1" applyBorder="1" applyAlignment="1" applyProtection="1">
      <alignment horizontal="center" vertical="center" wrapText="1"/>
      <protection locked="0"/>
    </xf>
    <xf numFmtId="0" fontId="56" fillId="39" borderId="17" xfId="0" applyFont="1" applyFill="1" applyBorder="1" applyAlignment="1" applyProtection="1">
      <alignment horizontal="center" vertical="center" wrapText="1"/>
      <protection locked="0"/>
    </xf>
    <xf numFmtId="0" fontId="56" fillId="39" borderId="18" xfId="0" applyFont="1" applyFill="1" applyBorder="1" applyAlignment="1" applyProtection="1">
      <alignment horizontal="center" vertical="center" wrapText="1"/>
      <protection locked="0"/>
    </xf>
    <xf numFmtId="42" fontId="56" fillId="39" borderId="26" xfId="6" applyNumberFormat="1" applyFont="1" applyFill="1" applyBorder="1" applyAlignment="1" applyProtection="1">
      <alignment horizontal="center" vertical="center" wrapText="1"/>
      <protection locked="0"/>
    </xf>
    <xf numFmtId="42" fontId="56" fillId="39" borderId="18" xfId="6" applyNumberFormat="1" applyFont="1" applyFill="1" applyBorder="1" applyAlignment="1" applyProtection="1">
      <alignment horizontal="center" vertical="center" wrapText="1"/>
      <protection locked="0"/>
    </xf>
    <xf numFmtId="42" fontId="56" fillId="39" borderId="50" xfId="6" applyNumberFormat="1" applyFont="1" applyFill="1" applyBorder="1" applyAlignment="1" applyProtection="1">
      <alignment horizontal="center" vertical="center" wrapText="1"/>
      <protection locked="0"/>
    </xf>
    <xf numFmtId="0" fontId="93" fillId="16" borderId="88" xfId="0" applyFont="1" applyFill="1" applyBorder="1" applyAlignment="1">
      <alignment vertical="center"/>
    </xf>
    <xf numFmtId="0" fontId="28" fillId="0" borderId="1" xfId="0" applyFont="1" applyBorder="1" applyAlignment="1">
      <alignment vertical="center"/>
    </xf>
    <xf numFmtId="168" fontId="28" fillId="35" borderId="89" xfId="0" applyNumberFormat="1" applyFont="1" applyFill="1" applyBorder="1" applyAlignment="1" applyProtection="1">
      <alignment horizontal="right" vertical="center"/>
      <protection locked="0"/>
    </xf>
    <xf numFmtId="168" fontId="28" fillId="35" borderId="90" xfId="5" applyNumberFormat="1" applyFont="1" applyFill="1" applyBorder="1" applyAlignment="1" applyProtection="1">
      <alignment horizontal="right" vertical="center"/>
      <protection locked="0"/>
    </xf>
    <xf numFmtId="168" fontId="28" fillId="35" borderId="91" xfId="0" applyNumberFormat="1" applyFont="1" applyFill="1" applyBorder="1" applyAlignment="1" applyProtection="1">
      <alignment horizontal="right" vertical="center"/>
      <protection locked="0"/>
    </xf>
    <xf numFmtId="0" fontId="28" fillId="6" borderId="25" xfId="0" applyFont="1" applyFill="1" applyBorder="1" applyAlignment="1">
      <alignment vertical="center"/>
    </xf>
    <xf numFmtId="0" fontId="28" fillId="0" borderId="16" xfId="0" applyFont="1" applyBorder="1" applyAlignment="1">
      <alignment vertical="center"/>
    </xf>
    <xf numFmtId="168" fontId="28" fillId="35" borderId="92" xfId="0" applyNumberFormat="1" applyFont="1" applyFill="1" applyBorder="1" applyAlignment="1" applyProtection="1">
      <alignment horizontal="right" vertical="center"/>
      <protection locked="0"/>
    </xf>
    <xf numFmtId="168" fontId="28" fillId="35" borderId="93" xfId="0" applyNumberFormat="1" applyFont="1" applyFill="1" applyBorder="1" applyAlignment="1" applyProtection="1">
      <alignment horizontal="right" vertical="center"/>
      <protection locked="0"/>
    </xf>
    <xf numFmtId="168" fontId="28" fillId="35" borderId="94" xfId="0" applyNumberFormat="1" applyFont="1" applyFill="1" applyBorder="1" applyAlignment="1" applyProtection="1">
      <alignment horizontal="right" vertical="center"/>
      <protection locked="0"/>
    </xf>
    <xf numFmtId="0" fontId="94" fillId="30" borderId="1" xfId="0" applyFont="1" applyFill="1" applyBorder="1" applyAlignment="1" applyProtection="1">
      <alignment vertical="center"/>
      <protection locked="0"/>
    </xf>
    <xf numFmtId="168" fontId="28" fillId="35" borderId="95" xfId="0" applyNumberFormat="1" applyFont="1" applyFill="1" applyBorder="1" applyAlignment="1" applyProtection="1">
      <alignment horizontal="right" vertical="center"/>
      <protection locked="0"/>
    </xf>
    <xf numFmtId="168" fontId="28" fillId="35" borderId="96" xfId="0" applyNumberFormat="1" applyFont="1" applyFill="1" applyBorder="1" applyAlignment="1" applyProtection="1">
      <alignment horizontal="right" vertical="center"/>
      <protection locked="0"/>
    </xf>
    <xf numFmtId="168" fontId="28" fillId="35" borderId="54" xfId="0" applyNumberFormat="1" applyFont="1" applyFill="1" applyBorder="1" applyAlignment="1" applyProtection="1">
      <alignment horizontal="right" vertical="center"/>
      <protection locked="0"/>
    </xf>
    <xf numFmtId="168" fontId="28" fillId="0" borderId="0" xfId="6" applyNumberFormat="1" applyFont="1" applyBorder="1" applyAlignment="1">
      <alignment horizontal="right" vertical="center"/>
    </xf>
    <xf numFmtId="168" fontId="28" fillId="0" borderId="12" xfId="6" applyNumberFormat="1" applyFont="1" applyBorder="1" applyAlignment="1">
      <alignment horizontal="right" vertical="center"/>
    </xf>
    <xf numFmtId="0" fontId="93" fillId="16" borderId="51" xfId="0" applyFont="1" applyFill="1" applyBorder="1" applyAlignment="1">
      <alignment vertical="center"/>
    </xf>
    <xf numFmtId="168" fontId="28" fillId="35" borderId="89" xfId="5" applyNumberFormat="1" applyFont="1" applyFill="1" applyBorder="1" applyAlignment="1" applyProtection="1">
      <alignment horizontal="right" vertical="center"/>
      <protection locked="0"/>
    </xf>
    <xf numFmtId="168" fontId="28" fillId="40" borderId="97" xfId="0" applyNumberFormat="1" applyFont="1" applyFill="1" applyBorder="1" applyAlignment="1" applyProtection="1">
      <alignment horizontal="right" vertical="center"/>
      <protection hidden="1"/>
    </xf>
    <xf numFmtId="0" fontId="95" fillId="6" borderId="25" xfId="0" applyFont="1" applyFill="1" applyBorder="1" applyAlignment="1">
      <alignment vertical="center"/>
    </xf>
    <xf numFmtId="0" fontId="95" fillId="6" borderId="0" xfId="0" applyFont="1" applyFill="1" applyAlignment="1">
      <alignment vertical="center"/>
    </xf>
    <xf numFmtId="168" fontId="95" fillId="6" borderId="0" xfId="6" applyNumberFormat="1" applyFont="1" applyFill="1" applyBorder="1" applyAlignment="1">
      <alignment horizontal="right" vertical="center"/>
    </xf>
    <xf numFmtId="168" fontId="95" fillId="6" borderId="12" xfId="6" applyNumberFormat="1" applyFont="1" applyFill="1" applyBorder="1" applyAlignment="1">
      <alignment horizontal="right" vertical="center"/>
    </xf>
    <xf numFmtId="0" fontId="28" fillId="30" borderId="1" xfId="0" applyFont="1" applyFill="1" applyBorder="1" applyAlignment="1" applyProtection="1">
      <alignment vertical="center"/>
      <protection locked="0"/>
    </xf>
    <xf numFmtId="168" fontId="28" fillId="35" borderId="98" xfId="0" applyNumberFormat="1" applyFont="1" applyFill="1" applyBorder="1" applyAlignment="1" applyProtection="1">
      <alignment horizontal="right" vertical="center"/>
      <protection locked="0"/>
    </xf>
    <xf numFmtId="168" fontId="28" fillId="35" borderId="99" xfId="0" applyNumberFormat="1" applyFont="1" applyFill="1" applyBorder="1" applyAlignment="1" applyProtection="1">
      <alignment horizontal="right" vertical="center"/>
      <protection locked="0"/>
    </xf>
    <xf numFmtId="168" fontId="28" fillId="35" borderId="40" xfId="0" applyNumberFormat="1" applyFont="1" applyFill="1" applyBorder="1" applyAlignment="1" applyProtection="1">
      <alignment horizontal="right" vertical="center"/>
      <protection locked="0"/>
    </xf>
    <xf numFmtId="0" fontId="95" fillId="6" borderId="12" xfId="0" applyFont="1" applyFill="1" applyBorder="1" applyAlignment="1">
      <alignment vertical="center"/>
    </xf>
    <xf numFmtId="0" fontId="93" fillId="6" borderId="6" xfId="0" applyFont="1" applyFill="1" applyBorder="1" applyAlignment="1">
      <alignment vertical="center"/>
    </xf>
    <xf numFmtId="0" fontId="96" fillId="6" borderId="5" xfId="0" applyFont="1" applyFill="1" applyBorder="1" applyAlignment="1">
      <alignment vertical="center"/>
    </xf>
    <xf numFmtId="42" fontId="96" fillId="6" borderId="5" xfId="6" applyNumberFormat="1" applyFont="1" applyFill="1" applyBorder="1" applyAlignment="1">
      <alignment vertical="center"/>
    </xf>
    <xf numFmtId="0" fontId="97" fillId="41" borderId="100" xfId="0" applyFont="1" applyFill="1" applyBorder="1" applyAlignment="1">
      <alignment horizontal="right" vertical="center"/>
    </xf>
    <xf numFmtId="168" fontId="96" fillId="16" borderId="11" xfId="6" applyNumberFormat="1" applyFont="1" applyFill="1" applyBorder="1" applyAlignment="1">
      <alignment horizontal="right" vertical="center"/>
    </xf>
    <xf numFmtId="0" fontId="93" fillId="6" borderId="0" xfId="0" applyFont="1" applyFill="1" applyAlignment="1">
      <alignment vertical="center"/>
    </xf>
    <xf numFmtId="0" fontId="96" fillId="6" borderId="0" xfId="0" applyFont="1" applyFill="1" applyAlignment="1">
      <alignment vertical="center"/>
    </xf>
    <xf numFmtId="42" fontId="96" fillId="6" borderId="0" xfId="6" applyNumberFormat="1" applyFont="1" applyFill="1" applyBorder="1" applyAlignment="1">
      <alignment vertical="center"/>
    </xf>
    <xf numFmtId="0" fontId="97" fillId="42" borderId="0" xfId="0" applyFont="1" applyFill="1" applyAlignment="1">
      <alignment horizontal="right" vertical="center"/>
    </xf>
    <xf numFmtId="0" fontId="7" fillId="0" borderId="1" xfId="2" applyBorder="1"/>
    <xf numFmtId="0" fontId="63" fillId="6" borderId="0" xfId="0" applyFont="1" applyFill="1" applyAlignment="1">
      <alignment vertical="top" wrapText="1"/>
    </xf>
    <xf numFmtId="0" fontId="33" fillId="0" borderId="0" xfId="0" applyFont="1" applyProtection="1">
      <protection locked="0"/>
    </xf>
    <xf numFmtId="0" fontId="44" fillId="17" borderId="53" xfId="0" applyFont="1" applyFill="1" applyBorder="1" applyAlignment="1">
      <alignment horizontal="left" wrapText="1"/>
    </xf>
    <xf numFmtId="1" fontId="44" fillId="17" borderId="53" xfId="0" applyNumberFormat="1" applyFont="1" applyFill="1" applyBorder="1" applyAlignment="1">
      <alignment horizontal="center"/>
    </xf>
    <xf numFmtId="0" fontId="44" fillId="0" borderId="53" xfId="0" applyFont="1" applyBorder="1"/>
    <xf numFmtId="0" fontId="10" fillId="0" borderId="0" xfId="0" applyFont="1" applyAlignment="1">
      <alignment wrapText="1"/>
    </xf>
    <xf numFmtId="0" fontId="24" fillId="11" borderId="0" xfId="0" applyFont="1" applyFill="1" applyAlignment="1">
      <alignment wrapText="1"/>
    </xf>
    <xf numFmtId="0" fontId="100" fillId="8" borderId="44" xfId="0" applyFont="1" applyFill="1" applyBorder="1" applyAlignment="1">
      <alignment horizontal="center" vertical="center" wrapText="1"/>
    </xf>
    <xf numFmtId="0" fontId="100" fillId="8" borderId="45" xfId="0" applyFont="1" applyFill="1" applyBorder="1" applyAlignment="1">
      <alignment vertical="center"/>
    </xf>
    <xf numFmtId="0" fontId="100" fillId="8" borderId="46" xfId="0" applyFont="1" applyFill="1" applyBorder="1" applyAlignment="1">
      <alignment vertical="center"/>
    </xf>
    <xf numFmtId="0" fontId="0" fillId="6" borderId="0" xfId="0" applyFill="1" applyAlignment="1">
      <alignment horizontal="center"/>
    </xf>
    <xf numFmtId="0" fontId="100" fillId="8" borderId="17" xfId="0" applyFont="1" applyFill="1" applyBorder="1" applyAlignment="1">
      <alignment horizontal="left" vertical="center" wrapText="1"/>
    </xf>
    <xf numFmtId="0" fontId="100" fillId="6" borderId="18" xfId="0" applyFont="1" applyFill="1" applyBorder="1" applyAlignment="1">
      <alignment vertical="center"/>
    </xf>
    <xf numFmtId="0" fontId="0" fillId="6" borderId="18" xfId="0" applyFill="1" applyBorder="1"/>
    <xf numFmtId="0" fontId="0" fillId="6" borderId="13" xfId="0" applyFill="1" applyBorder="1"/>
    <xf numFmtId="0" fontId="101" fillId="6" borderId="33" xfId="0" applyFont="1" applyFill="1" applyBorder="1" applyAlignment="1">
      <alignment horizontal="left" vertical="center" wrapText="1"/>
    </xf>
    <xf numFmtId="0" fontId="100" fillId="6" borderId="1" xfId="0" applyFont="1" applyFill="1" applyBorder="1" applyAlignment="1">
      <alignment vertical="center"/>
    </xf>
    <xf numFmtId="0" fontId="0" fillId="6" borderId="1" xfId="0" applyFill="1" applyBorder="1"/>
    <xf numFmtId="0" fontId="0" fillId="6" borderId="14" xfId="0" applyFill="1" applyBorder="1"/>
    <xf numFmtId="0" fontId="101" fillId="8" borderId="33" xfId="0" applyFont="1" applyFill="1" applyBorder="1" applyAlignment="1">
      <alignment horizontal="left" vertical="center" wrapText="1"/>
    </xf>
    <xf numFmtId="0" fontId="101" fillId="6" borderId="36" xfId="0" applyFont="1" applyFill="1" applyBorder="1" applyAlignment="1">
      <alignment horizontal="left" vertical="center" wrapText="1"/>
    </xf>
    <xf numFmtId="0" fontId="0" fillId="6" borderId="22" xfId="0" applyFill="1" applyBorder="1"/>
    <xf numFmtId="0" fontId="0" fillId="6" borderId="23" xfId="0" applyFill="1" applyBorder="1"/>
    <xf numFmtId="0" fontId="102" fillId="8" borderId="44" xfId="0" applyFont="1" applyFill="1" applyBorder="1" applyAlignment="1">
      <alignment horizontal="left" vertical="center" wrapText="1"/>
    </xf>
    <xf numFmtId="0" fontId="0" fillId="8" borderId="45" xfId="0" applyFill="1" applyBorder="1"/>
    <xf numFmtId="0" fontId="0" fillId="8" borderId="46" xfId="0" applyFill="1" applyBorder="1"/>
    <xf numFmtId="0" fontId="1" fillId="8" borderId="17" xfId="0" applyFont="1" applyFill="1" applyBorder="1" applyAlignment="1">
      <alignment horizontal="left" vertical="center" wrapText="1"/>
    </xf>
    <xf numFmtId="0" fontId="101" fillId="11" borderId="33" xfId="0" applyFont="1" applyFill="1" applyBorder="1" applyAlignment="1">
      <alignment horizontal="left" vertical="center" wrapText="1"/>
    </xf>
    <xf numFmtId="0" fontId="103" fillId="6" borderId="33" xfId="0" applyFont="1" applyFill="1" applyBorder="1" applyAlignment="1">
      <alignment horizontal="left" vertical="center" wrapText="1"/>
    </xf>
    <xf numFmtId="0" fontId="104" fillId="11" borderId="33" xfId="0" applyFont="1" applyFill="1" applyBorder="1" applyAlignment="1">
      <alignment horizontal="left" vertical="center" wrapText="1"/>
    </xf>
    <xf numFmtId="0" fontId="0" fillId="11" borderId="1" xfId="0" applyFill="1" applyBorder="1"/>
    <xf numFmtId="0" fontId="0" fillId="11" borderId="14" xfId="0" applyFill="1" applyBorder="1"/>
    <xf numFmtId="0" fontId="103" fillId="6" borderId="33" xfId="0" quotePrefix="1" applyFont="1" applyFill="1" applyBorder="1" applyAlignment="1">
      <alignment horizontal="left" vertical="center" wrapText="1"/>
    </xf>
    <xf numFmtId="0" fontId="103" fillId="6" borderId="36" xfId="0" applyFont="1" applyFill="1" applyBorder="1" applyAlignment="1">
      <alignment horizontal="left" vertical="center" wrapText="1"/>
    </xf>
    <xf numFmtId="0" fontId="100" fillId="6" borderId="101" xfId="0" applyFont="1" applyFill="1" applyBorder="1" applyAlignment="1">
      <alignment horizontal="left" vertical="center" wrapText="1"/>
    </xf>
    <xf numFmtId="0" fontId="100" fillId="6" borderId="102" xfId="0" applyFont="1" applyFill="1" applyBorder="1" applyAlignment="1">
      <alignment vertical="center"/>
    </xf>
    <xf numFmtId="0" fontId="100" fillId="6" borderId="103" xfId="0" applyFont="1" applyFill="1" applyBorder="1" applyAlignment="1">
      <alignment vertical="center"/>
    </xf>
    <xf numFmtId="0" fontId="0" fillId="6" borderId="0" xfId="0" applyFill="1" applyAlignment="1">
      <alignment wrapText="1"/>
    </xf>
    <xf numFmtId="0" fontId="63" fillId="28" borderId="0" xfId="0" applyFont="1" applyFill="1" applyAlignment="1">
      <alignment horizontal="left" vertical="top" wrapText="1"/>
    </xf>
    <xf numFmtId="0" fontId="106" fillId="6" borderId="0" xfId="0" applyFont="1" applyFill="1"/>
    <xf numFmtId="0" fontId="107" fillId="6" borderId="0" xfId="0" applyFont="1" applyFill="1"/>
    <xf numFmtId="0" fontId="34" fillId="6" borderId="0" xfId="0" applyFont="1" applyFill="1"/>
    <xf numFmtId="0" fontId="109" fillId="6" borderId="0" xfId="0" applyFont="1" applyFill="1" applyAlignment="1">
      <alignment horizontal="center" vertical="center" wrapText="1"/>
    </xf>
    <xf numFmtId="0" fontId="109" fillId="8" borderId="2" xfId="0" applyFont="1" applyFill="1" applyBorder="1" applyAlignment="1">
      <alignment horizontal="center" vertical="center" wrapText="1"/>
    </xf>
    <xf numFmtId="0" fontId="109" fillId="43" borderId="33" xfId="0" applyFont="1" applyFill="1" applyBorder="1" applyAlignment="1">
      <alignment horizontal="center" vertical="center" wrapText="1"/>
    </xf>
    <xf numFmtId="0" fontId="109" fillId="43" borderId="1" xfId="0" applyFont="1" applyFill="1" applyBorder="1" applyAlignment="1">
      <alignment horizontal="center" vertical="center" wrapText="1"/>
    </xf>
    <xf numFmtId="0" fontId="110" fillId="23" borderId="3" xfId="0" applyFont="1" applyFill="1" applyBorder="1" applyAlignment="1">
      <alignment horizontal="center" vertical="center" wrapText="1"/>
    </xf>
    <xf numFmtId="9" fontId="113" fillId="6" borderId="104" xfId="0" applyNumberFormat="1" applyFont="1" applyFill="1" applyBorder="1" applyAlignment="1">
      <alignment horizontal="center"/>
    </xf>
    <xf numFmtId="0" fontId="0" fillId="6" borderId="12" xfId="0" applyFill="1" applyBorder="1"/>
    <xf numFmtId="0" fontId="114" fillId="6" borderId="0" xfId="0" applyFont="1" applyFill="1" applyAlignment="1">
      <alignment horizontal="center" vertical="center"/>
    </xf>
    <xf numFmtId="9" fontId="115" fillId="6" borderId="38" xfId="0" applyNumberFormat="1" applyFont="1" applyFill="1" applyBorder="1" applyAlignment="1">
      <alignment horizontal="center" vertical="center"/>
    </xf>
    <xf numFmtId="0" fontId="0" fillId="6" borderId="5" xfId="0" applyFill="1" applyBorder="1"/>
    <xf numFmtId="0" fontId="0" fillId="6" borderId="11" xfId="0" applyFill="1" applyBorder="1"/>
    <xf numFmtId="9" fontId="0" fillId="6" borderId="0" xfId="1" applyFont="1" applyFill="1" applyBorder="1" applyAlignment="1">
      <alignment horizontal="center" vertical="center" wrapText="1"/>
    </xf>
    <xf numFmtId="0" fontId="0" fillId="6" borderId="0" xfId="0" applyFill="1" applyAlignment="1">
      <alignment horizontal="center" vertical="center" wrapText="1"/>
    </xf>
    <xf numFmtId="0" fontId="4" fillId="6" borderId="3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37" xfId="0" applyFont="1" applyFill="1" applyBorder="1" applyAlignment="1">
      <alignment horizontal="center" vertical="center"/>
    </xf>
    <xf numFmtId="0" fontId="4" fillId="6" borderId="16" xfId="0" applyFont="1" applyFill="1" applyBorder="1" applyAlignment="1">
      <alignment horizontal="center" vertical="center"/>
    </xf>
    <xf numFmtId="0" fontId="5" fillId="6" borderId="20" xfId="0" applyFont="1" applyFill="1" applyBorder="1" applyAlignment="1">
      <alignment horizontal="center" vertical="center" wrapText="1"/>
    </xf>
    <xf numFmtId="0" fontId="4" fillId="6" borderId="21" xfId="0" applyFont="1" applyFill="1" applyBorder="1" applyAlignment="1">
      <alignment horizontal="center" vertical="center"/>
    </xf>
    <xf numFmtId="9" fontId="0" fillId="6" borderId="3" xfId="0" applyNumberFormat="1" applyFill="1" applyBorder="1"/>
    <xf numFmtId="0" fontId="108" fillId="6" borderId="0" xfId="0" applyFont="1" applyFill="1"/>
    <xf numFmtId="0" fontId="19" fillId="8" borderId="3" xfId="0" applyFont="1" applyFill="1" applyBorder="1" applyAlignment="1">
      <alignment horizontal="center" vertical="center" wrapText="1"/>
    </xf>
    <xf numFmtId="0" fontId="0" fillId="0" borderId="3" xfId="0" applyBorder="1"/>
    <xf numFmtId="0" fontId="66" fillId="0" borderId="0" xfId="0" applyFont="1" applyAlignment="1">
      <alignment horizontal="center" vertical="center"/>
    </xf>
    <xf numFmtId="0" fontId="70" fillId="6" borderId="0" xfId="0" applyFont="1" applyFill="1" applyAlignment="1">
      <alignment horizontal="center" vertical="center" wrapText="1"/>
    </xf>
    <xf numFmtId="0" fontId="28" fillId="6" borderId="0" xfId="0" applyFont="1" applyFill="1" applyAlignment="1">
      <alignment horizontal="left" vertical="center" wrapText="1"/>
    </xf>
    <xf numFmtId="0" fontId="7" fillId="6" borderId="0" xfId="2" applyFill="1" applyBorder="1" applyAlignment="1">
      <alignment vertical="center" wrapText="1"/>
    </xf>
    <xf numFmtId="0" fontId="0" fillId="0" borderId="0" xfId="0" applyAlignment="1">
      <alignment vertical="center" wrapText="1"/>
    </xf>
    <xf numFmtId="0" fontId="75" fillId="33" borderId="0" xfId="0" applyFont="1" applyFill="1" applyAlignment="1">
      <alignment horizontal="left" vertical="center"/>
    </xf>
    <xf numFmtId="0" fontId="29" fillId="6" borderId="0" xfId="0" applyFont="1" applyFill="1" applyAlignment="1">
      <alignment horizontal="left" vertical="center" wrapText="1"/>
    </xf>
    <xf numFmtId="0" fontId="78" fillId="6" borderId="0" xfId="0" applyFont="1" applyFill="1" applyAlignment="1">
      <alignment horizontal="left" vertical="center" wrapText="1"/>
    </xf>
    <xf numFmtId="0" fontId="75" fillId="34" borderId="0" xfId="0" applyFont="1" applyFill="1" applyAlignment="1">
      <alignment horizontal="center" vertical="center"/>
    </xf>
    <xf numFmtId="0" fontId="74" fillId="6" borderId="0" xfId="0" applyFont="1" applyFill="1" applyAlignment="1">
      <alignment horizontal="left" vertical="center" wrapText="1"/>
    </xf>
    <xf numFmtId="0" fontId="74" fillId="30" borderId="0" xfId="0" quotePrefix="1" applyFont="1" applyFill="1" applyAlignment="1">
      <alignment horizontal="left" vertical="center" wrapText="1"/>
    </xf>
    <xf numFmtId="0" fontId="87" fillId="36" borderId="0" xfId="0" applyFont="1" applyFill="1" applyAlignment="1">
      <alignment horizontal="left" vertical="center" wrapText="1"/>
    </xf>
    <xf numFmtId="0" fontId="66" fillId="0" borderId="0" xfId="0" applyFont="1" applyAlignment="1">
      <alignment horizontal="center" vertical="center" wrapText="1"/>
    </xf>
    <xf numFmtId="0" fontId="14" fillId="6" borderId="0" xfId="0" applyFont="1" applyFill="1" applyAlignment="1" applyProtection="1">
      <alignment vertical="center" wrapText="1"/>
      <protection locked="0"/>
    </xf>
    <xf numFmtId="168" fontId="92" fillId="6" borderId="0" xfId="0" applyNumberFormat="1" applyFont="1" applyFill="1" applyAlignment="1">
      <alignment horizontal="left" vertical="center" wrapText="1"/>
    </xf>
    <xf numFmtId="0" fontId="75" fillId="34" borderId="57" xfId="0" applyFont="1" applyFill="1" applyBorder="1" applyAlignment="1">
      <alignment horizontal="center" vertical="center"/>
    </xf>
    <xf numFmtId="0" fontId="66" fillId="30" borderId="38" xfId="0" applyFont="1" applyFill="1" applyBorder="1" applyAlignment="1">
      <alignment horizontal="left" vertical="center" wrapText="1"/>
    </xf>
    <xf numFmtId="0" fontId="66" fillId="30" borderId="39" xfId="0" applyFont="1" applyFill="1" applyBorder="1" applyAlignment="1">
      <alignment horizontal="left" vertical="center" wrapText="1"/>
    </xf>
    <xf numFmtId="0" fontId="66" fillId="30" borderId="27" xfId="0" applyFont="1" applyFill="1" applyBorder="1" applyAlignment="1">
      <alignment horizontal="left" vertical="center" wrapText="1"/>
    </xf>
    <xf numFmtId="0" fontId="63" fillId="28" borderId="25" xfId="0" applyFont="1" applyFill="1" applyBorder="1" applyAlignment="1">
      <alignment horizontal="left" vertical="top" wrapText="1"/>
    </xf>
    <xf numFmtId="0" fontId="63" fillId="28" borderId="0" xfId="0" applyFont="1" applyFill="1" applyAlignment="1">
      <alignment horizontal="left" vertical="top" wrapText="1"/>
    </xf>
    <xf numFmtId="1" fontId="9" fillId="6" borderId="22" xfId="0" applyNumberFormat="1" applyFont="1" applyFill="1" applyBorder="1" applyAlignment="1">
      <alignment horizontal="center" vertical="center"/>
    </xf>
    <xf numFmtId="1" fontId="9" fillId="6" borderId="16" xfId="0" applyNumberFormat="1" applyFont="1" applyFill="1" applyBorder="1" applyAlignment="1">
      <alignment horizontal="center" vertical="center"/>
    </xf>
    <xf numFmtId="0" fontId="9" fillId="7" borderId="24" xfId="0" applyFont="1" applyFill="1" applyBorder="1" applyAlignment="1">
      <alignment horizontal="center" vertical="center" textRotation="90" wrapText="1"/>
    </xf>
    <xf numFmtId="0" fontId="9" fillId="7" borderId="10" xfId="0" applyFont="1" applyFill="1" applyBorder="1" applyAlignment="1">
      <alignment horizontal="center" vertical="center" textRotation="90" wrapText="1"/>
    </xf>
    <xf numFmtId="0" fontId="9" fillId="7" borderId="25" xfId="0" applyFont="1" applyFill="1" applyBorder="1" applyAlignment="1">
      <alignment horizontal="center" vertical="center" textRotation="90" wrapText="1"/>
    </xf>
    <xf numFmtId="0" fontId="9" fillId="7" borderId="12" xfId="0" applyFont="1" applyFill="1" applyBorder="1" applyAlignment="1">
      <alignment horizontal="center" vertical="center" textRotation="90" wrapText="1"/>
    </xf>
    <xf numFmtId="0" fontId="9" fillId="7" borderId="6" xfId="0" applyFont="1" applyFill="1" applyBorder="1" applyAlignment="1">
      <alignment horizontal="center" vertical="center" textRotation="90" wrapText="1"/>
    </xf>
    <xf numFmtId="0" fontId="9" fillId="7" borderId="11" xfId="0" applyFont="1" applyFill="1" applyBorder="1" applyAlignment="1">
      <alignment horizontal="center" vertical="center" textRotation="90" wrapText="1"/>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0" borderId="9"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6" fillId="6" borderId="17" xfId="0" applyFont="1" applyFill="1" applyBorder="1" applyAlignment="1">
      <alignment horizontal="center" vertical="center" textRotation="90" wrapText="1"/>
    </xf>
    <xf numFmtId="0" fontId="6" fillId="6" borderId="33" xfId="0" applyFont="1" applyFill="1" applyBorder="1" applyAlignment="1">
      <alignment horizontal="center" vertical="center" textRotation="90" wrapText="1"/>
    </xf>
    <xf numFmtId="0" fontId="6" fillId="6" borderId="34" xfId="0" applyFont="1" applyFill="1" applyBorder="1" applyAlignment="1">
      <alignment horizontal="center" vertical="center" textRotation="90" wrapText="1"/>
    </xf>
    <xf numFmtId="0" fontId="6" fillId="6" borderId="47" xfId="0" applyFont="1" applyFill="1" applyBorder="1" applyAlignment="1">
      <alignment horizontal="center" vertical="center" textRotation="90" wrapText="1"/>
    </xf>
    <xf numFmtId="0" fontId="6" fillId="6" borderId="26" xfId="0" applyFont="1" applyFill="1" applyBorder="1" applyAlignment="1">
      <alignment horizontal="center" vertical="center" textRotation="90" wrapText="1"/>
    </xf>
    <xf numFmtId="0" fontId="6" fillId="6" borderId="27" xfId="0" applyFont="1" applyFill="1" applyBorder="1" applyAlignment="1">
      <alignment horizontal="center" vertical="center" textRotation="90" wrapText="1"/>
    </xf>
    <xf numFmtId="0" fontId="6" fillId="6" borderId="29" xfId="0" applyFont="1" applyFill="1" applyBorder="1" applyAlignment="1">
      <alignment horizontal="center" vertical="center" textRotation="90" wrapText="1"/>
    </xf>
    <xf numFmtId="0" fontId="6" fillId="6" borderId="28" xfId="0" applyFont="1" applyFill="1" applyBorder="1" applyAlignment="1">
      <alignment horizontal="center" vertical="center" textRotation="90" wrapText="1"/>
    </xf>
    <xf numFmtId="0" fontId="9" fillId="6" borderId="22"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19" fillId="24" borderId="22" xfId="0" applyFont="1" applyFill="1" applyBorder="1" applyAlignment="1">
      <alignment horizontal="left" vertical="center" wrapText="1"/>
    </xf>
    <xf numFmtId="0" fontId="9" fillId="24" borderId="16" xfId="0" applyFont="1" applyFill="1" applyBorder="1" applyAlignment="1">
      <alignment horizontal="left" vertical="center" wrapText="1"/>
    </xf>
    <xf numFmtId="1" fontId="9" fillId="24" borderId="22" xfId="0" applyNumberFormat="1" applyFont="1" applyFill="1" applyBorder="1" applyAlignment="1">
      <alignment horizontal="center" vertical="center"/>
    </xf>
    <xf numFmtId="1" fontId="9" fillId="24" borderId="16" xfId="0" applyNumberFormat="1" applyFont="1" applyFill="1" applyBorder="1" applyAlignment="1">
      <alignment horizontal="center" vertical="center"/>
    </xf>
    <xf numFmtId="1" fontId="5" fillId="24" borderId="23" xfId="0" applyNumberFormat="1" applyFont="1" applyFill="1" applyBorder="1" applyAlignment="1">
      <alignment horizontal="center" vertical="center"/>
    </xf>
    <xf numFmtId="1" fontId="5" fillId="24" borderId="56" xfId="0" applyNumberFormat="1" applyFont="1" applyFill="1" applyBorder="1" applyAlignment="1">
      <alignment horizontal="center" vertical="center"/>
    </xf>
    <xf numFmtId="0" fontId="63" fillId="28" borderId="2" xfId="0" applyFont="1" applyFill="1" applyBorder="1" applyAlignment="1">
      <alignment horizontal="left" vertical="top" wrapText="1"/>
    </xf>
    <xf numFmtId="0" fontId="63" fillId="28" borderId="55" xfId="0" applyFont="1" applyFill="1" applyBorder="1" applyAlignment="1">
      <alignment horizontal="left" vertical="top" wrapText="1"/>
    </xf>
    <xf numFmtId="0" fontId="63" fillId="28" borderId="8" xfId="0" applyFont="1" applyFill="1" applyBorder="1" applyAlignment="1">
      <alignment horizontal="left" vertical="top" wrapText="1"/>
    </xf>
    <xf numFmtId="0" fontId="46" fillId="17" borderId="10" xfId="0" applyFont="1" applyFill="1" applyBorder="1" applyAlignment="1">
      <alignment horizontal="center" vertical="center" textRotation="90" wrapText="1"/>
    </xf>
    <xf numFmtId="0" fontId="46" fillId="17" borderId="12" xfId="0" applyFont="1" applyFill="1" applyBorder="1" applyAlignment="1">
      <alignment horizontal="center" vertical="center" textRotation="90" wrapText="1"/>
    </xf>
    <xf numFmtId="0" fontId="28" fillId="6" borderId="38" xfId="0" applyFont="1" applyFill="1" applyBorder="1" applyAlignment="1">
      <alignment horizontal="left" vertical="center"/>
    </xf>
    <xf numFmtId="0" fontId="28" fillId="6" borderId="39" xfId="0" applyFont="1" applyFill="1" applyBorder="1" applyAlignment="1">
      <alignment horizontal="left" vertical="center"/>
    </xf>
    <xf numFmtId="0" fontId="28" fillId="0" borderId="27" xfId="0" applyFont="1" applyBorder="1" applyAlignment="1">
      <alignment horizontal="left" vertical="center"/>
    </xf>
    <xf numFmtId="0" fontId="99" fillId="28" borderId="2" xfId="0" applyFont="1" applyFill="1" applyBorder="1" applyAlignment="1">
      <alignment horizontal="left" vertical="top" wrapText="1"/>
    </xf>
    <xf numFmtId="0" fontId="99" fillId="28" borderId="55" xfId="0" applyFont="1" applyFill="1" applyBorder="1" applyAlignment="1">
      <alignment horizontal="left" vertical="top" wrapText="1"/>
    </xf>
    <xf numFmtId="0" fontId="99" fillId="28" borderId="8" xfId="0" applyFont="1" applyFill="1" applyBorder="1" applyAlignment="1">
      <alignment horizontal="left" vertical="top" wrapText="1"/>
    </xf>
    <xf numFmtId="0" fontId="38" fillId="19" borderId="24" xfId="0" applyFont="1" applyFill="1" applyBorder="1" applyAlignment="1">
      <alignment horizontal="center" vertical="center" wrapText="1"/>
    </xf>
    <xf numFmtId="0" fontId="38" fillId="19" borderId="10" xfId="0" applyFont="1" applyFill="1" applyBorder="1" applyAlignment="1">
      <alignment horizontal="center" vertical="center" wrapText="1"/>
    </xf>
    <xf numFmtId="9" fontId="0" fillId="0" borderId="9" xfId="0" applyNumberFormat="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107" fillId="8" borderId="9" xfId="0" applyFont="1" applyFill="1" applyBorder="1" applyAlignment="1">
      <alignment horizontal="center" vertical="center" wrapText="1"/>
    </xf>
    <xf numFmtId="0" fontId="107" fillId="8" borderId="4" xfId="0" applyFont="1" applyFill="1" applyBorder="1" applyAlignment="1">
      <alignment horizontal="center" vertical="center" wrapText="1"/>
    </xf>
    <xf numFmtId="0" fontId="107" fillId="8" borderId="7" xfId="0" applyFont="1" applyFill="1" applyBorder="1" applyAlignment="1">
      <alignment horizontal="center" vertical="center" wrapText="1"/>
    </xf>
    <xf numFmtId="0" fontId="114" fillId="6" borderId="0" xfId="0" applyFont="1" applyFill="1" applyAlignment="1">
      <alignment horizontal="center" vertical="center" wrapText="1"/>
    </xf>
    <xf numFmtId="0" fontId="108" fillId="0" borderId="24" xfId="0" applyFont="1" applyBorder="1" applyAlignment="1">
      <alignment horizontal="center" wrapText="1"/>
    </xf>
    <xf numFmtId="0" fontId="108" fillId="0" borderId="30" xfId="0" applyFont="1" applyBorder="1" applyAlignment="1">
      <alignment horizontal="center" wrapText="1"/>
    </xf>
    <xf numFmtId="0" fontId="108" fillId="0" borderId="10" xfId="0" applyFont="1" applyBorder="1" applyAlignment="1">
      <alignment horizontal="center" wrapText="1"/>
    </xf>
    <xf numFmtId="0" fontId="5" fillId="0" borderId="1" xfId="0" applyFont="1" applyBorder="1" applyAlignment="1">
      <alignment horizontal="center" vertical="center" wrapText="1"/>
    </xf>
    <xf numFmtId="0" fontId="67" fillId="32" borderId="2" xfId="0" applyFont="1" applyFill="1" applyBorder="1" applyAlignment="1">
      <alignment horizontal="right" vertical="top" wrapText="1"/>
    </xf>
    <xf numFmtId="0" fontId="67" fillId="32" borderId="8" xfId="0" applyFont="1" applyFill="1" applyBorder="1" applyAlignment="1">
      <alignment horizontal="right" vertical="top" wrapText="1"/>
    </xf>
    <xf numFmtId="0" fontId="66" fillId="32" borderId="2" xfId="0" applyFont="1" applyFill="1" applyBorder="1" applyAlignment="1">
      <alignment horizontal="left" vertical="top" wrapText="1"/>
    </xf>
    <xf numFmtId="0" fontId="66" fillId="32" borderId="55" xfId="0" applyFont="1" applyFill="1" applyBorder="1" applyAlignment="1">
      <alignment horizontal="left" vertical="top" wrapText="1"/>
    </xf>
    <xf numFmtId="0" fontId="66" fillId="32" borderId="8" xfId="0" applyFont="1" applyFill="1" applyBorder="1" applyAlignment="1">
      <alignment horizontal="left" vertical="top" wrapText="1"/>
    </xf>
    <xf numFmtId="0" fontId="24" fillId="0" borderId="1" xfId="0" applyFont="1" applyBorder="1" applyAlignment="1">
      <alignment horizontal="center"/>
    </xf>
    <xf numFmtId="0" fontId="60" fillId="26" borderId="67" xfId="0" applyFont="1" applyFill="1" applyBorder="1" applyAlignment="1">
      <alignment horizontal="center" vertical="center" wrapText="1"/>
    </xf>
    <xf numFmtId="0" fontId="60" fillId="26" borderId="70" xfId="0" applyFont="1" applyFill="1" applyBorder="1" applyAlignment="1">
      <alignment horizontal="center" vertical="center" wrapText="1"/>
    </xf>
    <xf numFmtId="0" fontId="60" fillId="26" borderId="68" xfId="0" applyFont="1" applyFill="1" applyBorder="1" applyAlignment="1">
      <alignment horizontal="center" vertical="center" wrapText="1"/>
    </xf>
    <xf numFmtId="0" fontId="60" fillId="26" borderId="71" xfId="0" applyFont="1" applyFill="1" applyBorder="1" applyAlignment="1">
      <alignment horizontal="center" vertical="center" wrapText="1"/>
    </xf>
    <xf numFmtId="0" fontId="60" fillId="26" borderId="66" xfId="0" applyFont="1" applyFill="1" applyBorder="1" applyAlignment="1">
      <alignment horizontal="center" vertical="center" wrapText="1"/>
    </xf>
    <xf numFmtId="0" fontId="60" fillId="26" borderId="69" xfId="0" applyFont="1" applyFill="1" applyBorder="1" applyAlignment="1">
      <alignment horizontal="center" vertical="center" wrapText="1"/>
    </xf>
    <xf numFmtId="0" fontId="60" fillId="26" borderId="77" xfId="0" applyFont="1" applyFill="1" applyBorder="1" applyAlignment="1">
      <alignment horizontal="center" vertical="center" wrapText="1"/>
    </xf>
    <xf numFmtId="0" fontId="0" fillId="0" borderId="0" xfId="0" applyAlignment="1">
      <alignment horizontal="center"/>
    </xf>
    <xf numFmtId="0" fontId="60" fillId="26" borderId="75" xfId="0" applyFont="1" applyFill="1" applyBorder="1" applyAlignment="1">
      <alignment horizontal="center" vertical="center" wrapText="1"/>
    </xf>
    <xf numFmtId="0" fontId="60" fillId="26" borderId="76" xfId="0" applyFont="1" applyFill="1" applyBorder="1" applyAlignment="1">
      <alignment horizontal="center" vertical="center" wrapText="1"/>
    </xf>
    <xf numFmtId="0" fontId="60" fillId="27" borderId="67" xfId="0" applyFont="1" applyFill="1" applyBorder="1" applyAlignment="1">
      <alignment vertical="center" wrapText="1"/>
    </xf>
    <xf numFmtId="0" fontId="60" fillId="27" borderId="70" xfId="0" applyFont="1" applyFill="1" applyBorder="1" applyAlignment="1">
      <alignment vertical="center" wrapText="1"/>
    </xf>
    <xf numFmtId="0" fontId="60" fillId="27" borderId="68" xfId="0" applyFont="1" applyFill="1" applyBorder="1" applyAlignment="1">
      <alignment vertical="center" wrapText="1"/>
    </xf>
    <xf numFmtId="0" fontId="60" fillId="27" borderId="71" xfId="0" applyFont="1" applyFill="1" applyBorder="1" applyAlignment="1">
      <alignment vertical="center" wrapText="1"/>
    </xf>
    <xf numFmtId="0" fontId="60" fillId="27" borderId="73" xfId="0" applyFont="1" applyFill="1" applyBorder="1" applyAlignment="1">
      <alignment vertical="center" wrapText="1"/>
    </xf>
    <xf numFmtId="0" fontId="60" fillId="27" borderId="74" xfId="0" applyFont="1" applyFill="1" applyBorder="1" applyAlignment="1">
      <alignment vertical="center" wrapText="1"/>
    </xf>
    <xf numFmtId="0" fontId="60" fillId="27" borderId="66" xfId="0" applyFont="1" applyFill="1" applyBorder="1" applyAlignment="1">
      <alignment vertical="center" wrapText="1"/>
    </xf>
    <xf numFmtId="0" fontId="60" fillId="27" borderId="69" xfId="0" applyFont="1" applyFill="1" applyBorder="1" applyAlignment="1">
      <alignment vertical="center" wrapText="1"/>
    </xf>
    <xf numFmtId="0" fontId="24" fillId="0" borderId="22" xfId="0" applyFont="1" applyBorder="1" applyAlignment="1">
      <alignment horizontal="center" vertical="center"/>
    </xf>
    <xf numFmtId="0" fontId="24" fillId="0" borderId="16" xfId="0" applyFont="1" applyBorder="1" applyAlignment="1">
      <alignment horizontal="center" vertical="center"/>
    </xf>
    <xf numFmtId="0" fontId="24" fillId="0" borderId="35" xfId="0" applyFont="1" applyBorder="1" applyAlignment="1">
      <alignment horizontal="center" vertical="center"/>
    </xf>
  </cellXfs>
  <cellStyles count="7">
    <cellStyle name="Lien hypertexte" xfId="2" builtinId="8"/>
    <cellStyle name="Milliers" xfId="5" builtinId="3"/>
    <cellStyle name="Monétaire" xfId="6" builtinId="4"/>
    <cellStyle name="Normal" xfId="0" builtinId="0"/>
    <cellStyle name="Normal 2" xfId="4" xr:uid="{00000000-0005-0000-0000-000002000000}"/>
    <cellStyle name="Normal 5" xfId="3" xr:uid="{00000000-0005-0000-0000-000003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8572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590550</xdr:colOff>
      <xdr:row>0</xdr:row>
      <xdr:rowOff>0</xdr:rowOff>
    </xdr:from>
    <xdr:to>
      <xdr:col>3</xdr:col>
      <xdr:colOff>228600</xdr:colOff>
      <xdr:row>4</xdr:row>
      <xdr:rowOff>419100</xdr:rowOff>
    </xdr:to>
    <xdr:pic>
      <xdr:nvPicPr>
        <xdr:cNvPr id="6" name="Imag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59055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5CFC956A-74F8-44D8-97FD-FD67A2B701BE}"/>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783681B3-C5DB-4CCF-91D5-3C8726CF98E0}"/>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3949D0F5-94D5-404C-B4EA-A6697D6151A7}"/>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4227E637-60D5-40FA-8F7F-CA158A7542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CBA301B3-480F-4848-A369-CA87419760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E270DC0A-0787-4222-8056-8D902FD3ACB0}"/>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423E95B4-27B2-4F01-B6FB-AA971BFCD6BF}"/>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09EFCC37-4E79-42F2-B183-DE204E6F4357}"/>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0BACB71C-7F26-40E4-92AB-D6920B11CEC2}"/>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22</xdr:col>
      <xdr:colOff>0</xdr:colOff>
      <xdr:row>4</xdr:row>
      <xdr:rowOff>0</xdr:rowOff>
    </xdr:from>
    <xdr:ext cx="3047363" cy="2933055"/>
    <xdr:pic>
      <xdr:nvPicPr>
        <xdr:cNvPr id="2" name="Image 1" descr="Une image contenant carte, texte&#10;&#10;Description générée automatiquement">
          <a:extLst>
            <a:ext uri="{FF2B5EF4-FFF2-40B4-BE49-F238E27FC236}">
              <a16:creationId xmlns:a16="http://schemas.microsoft.com/office/drawing/2014/main" id="{D6C8AE80-D1A1-4C86-9122-83F7A94C2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42565" y="405848"/>
          <a:ext cx="3047363" cy="29330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42655" cy="5464176"/>
    <xdr:pic>
      <xdr:nvPicPr>
        <xdr:cNvPr id="2" name="Image 1" descr="Comprendre les zones climatiques de la RT 2012 | Isonat">
          <a:extLst>
            <a:ext uri="{FF2B5EF4-FFF2-40B4-BE49-F238E27FC236}">
              <a16:creationId xmlns:a16="http://schemas.microsoft.com/office/drawing/2014/main" id="{B8D7DD14-573D-4639-AD5A-A32B29463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5146" y="4137025"/>
          <a:ext cx="5442655" cy="54641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ademecloud.sharepoint.com/sites/C-SolaireThermique/Documents%20partages/CEF%20et%20CDC%20&#233;tudes%20de%20faisabilit&#233;/Projet/Solaire%20thermique%20eau%20chaude/Solaire%20thermique%20op&#233;ration%20d&#233;di&#233;e%20-%20Volet%20technique%20tableur%20-%202026.xlsx" TargetMode="External"/><Relationship Id="rId2" Type="http://schemas.microsoft.com/office/2019/04/relationships/externalLinkLongPath" Target="Solaire%20thermique%20op&#233;ration%20d&#233;di&#233;e%20-%20Volet%20technique%20tableur%20-%202026.xlsx?008D77E9" TargetMode="External"/><Relationship Id="rId1" Type="http://schemas.openxmlformats.org/officeDocument/2006/relationships/externalLinkPath" Target="file:///\\008D77E9\Solaire%20thermique%20op&#233;ration%20d&#233;di&#233;e%20-%20Volet%20technique%20tableur%20-%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lud\AppData\Local\Microsoft\Windows\INetCache\Content.Outlook\EVXTZIKX\Volet%20technique%20pour%20R&#233;seau%20de%20chaleur%20-%20tableur%20-%20projet%20inf%20&#233;gal%2012GWh%20-%202024.xlsx" TargetMode="External"/><Relationship Id="rId1" Type="http://schemas.openxmlformats.org/officeDocument/2006/relationships/externalLinkPath" Target="file:///C:\Users\lud\AppData\Local\Microsoft\Windows\INetCache\Content.Outlook\EVXTZIKX\Volet%20technique%20pour%20R&#233;seau%20de%20chaleur%20-%20tableur%20-%20projet%20inf%20&#233;gal%2012GWh%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Tableau 1 Besoins"/>
      <sheetName val="Tableau 2 Installation"/>
      <sheetName val="Tableau 3 Production"/>
      <sheetName val="Tableau 4 OPEX"/>
      <sheetName val="Tableau 5 Impact sub"/>
      <sheetName val="Tableau 6 financières"/>
      <sheetName val="Paramètres"/>
    </sheetNames>
    <sheetDataSet>
      <sheetData sheetId="0"/>
      <sheetData sheetId="1"/>
      <sheetData sheetId="2"/>
      <sheetData sheetId="3"/>
      <sheetData sheetId="4"/>
      <sheetData sheetId="5"/>
      <sheetData sheetId="6"/>
      <sheetData sheetId="7"/>
      <sheetData sheetId="8">
        <row r="5">
          <cell r="A5" t="str">
            <v>Mesuré</v>
          </cell>
        </row>
        <row r="6">
          <cell r="A6" t="str">
            <v>Déduit facture</v>
          </cell>
        </row>
        <row r="7">
          <cell r="A7" t="str">
            <v>Théorique</v>
          </cell>
        </row>
        <row r="8">
          <cell r="A8" t="str">
            <v>Mesuré sur l'été</v>
          </cell>
        </row>
        <row r="9">
          <cell r="A9" t="str">
            <v>D'après audit énergétique</v>
          </cell>
        </row>
        <row r="10">
          <cell r="A10" t="str">
            <v>D'après étude BE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escript prod RC"/>
      <sheetName val="2. Besoins et montée en charge"/>
      <sheetName val="Données efficacité energétique"/>
      <sheetName val="3. Tableau des DN"/>
      <sheetName val="4. Impact aide sur prix vente"/>
      <sheetName val="5. Déficit de financement"/>
      <sheetName val="Choix multiples"/>
    </sheetNames>
    <sheetDataSet>
      <sheetData sheetId="0" refreshError="1"/>
      <sheetData sheetId="1" refreshError="1"/>
      <sheetData sheetId="2" refreshError="1"/>
      <sheetData sheetId="3">
        <row r="2">
          <cell r="C2" t="str">
            <v>H1a</v>
          </cell>
          <cell r="D2" t="str">
            <v>H1b</v>
          </cell>
          <cell r="E2" t="str">
            <v>H1c</v>
          </cell>
          <cell r="F2" t="str">
            <v>H2a</v>
          </cell>
          <cell r="G2" t="str">
            <v>H2b</v>
          </cell>
          <cell r="H2" t="str">
            <v>H2c</v>
          </cell>
          <cell r="I2" t="str">
            <v>H2d</v>
          </cell>
          <cell r="J2" t="str">
            <v>H3</v>
          </cell>
          <cell r="K2" t="str">
            <v>&lt;400</v>
          </cell>
          <cell r="L2" t="str">
            <v>400-800</v>
          </cell>
          <cell r="M2" t="str">
            <v>&gt;800</v>
          </cell>
        </row>
        <row r="3">
          <cell r="C3">
            <v>3</v>
          </cell>
          <cell r="D3">
            <v>4</v>
          </cell>
          <cell r="E3">
            <v>5</v>
          </cell>
          <cell r="F3">
            <v>6</v>
          </cell>
          <cell r="G3">
            <v>7</v>
          </cell>
          <cell r="H3">
            <v>8</v>
          </cell>
          <cell r="I3">
            <v>9</v>
          </cell>
          <cell r="J3">
            <v>10</v>
          </cell>
          <cell r="K3">
            <v>11</v>
          </cell>
          <cell r="L3">
            <v>12</v>
          </cell>
          <cell r="M3">
            <v>13</v>
          </cell>
        </row>
        <row r="5">
          <cell r="A5" t="str">
            <v>Log. sociaux</v>
          </cell>
          <cell r="B5">
            <v>85</v>
          </cell>
          <cell r="C5">
            <v>1.2</v>
          </cell>
          <cell r="D5">
            <v>1.3</v>
          </cell>
          <cell r="E5">
            <v>1.2</v>
          </cell>
          <cell r="F5">
            <v>1.1000000000000001</v>
          </cell>
          <cell r="G5">
            <v>1</v>
          </cell>
          <cell r="H5">
            <v>1</v>
          </cell>
          <cell r="I5">
            <v>0.9</v>
          </cell>
          <cell r="J5">
            <v>0.7</v>
          </cell>
          <cell r="K5">
            <v>0</v>
          </cell>
          <cell r="L5">
            <v>0.1</v>
          </cell>
          <cell r="M5">
            <v>0.2</v>
          </cell>
        </row>
        <row r="6">
          <cell r="A6" t="str">
            <v>Copropriétés</v>
          </cell>
          <cell r="B6">
            <v>85</v>
          </cell>
          <cell r="C6">
            <v>1.2</v>
          </cell>
          <cell r="D6">
            <v>1.3</v>
          </cell>
          <cell r="E6">
            <v>1.2</v>
          </cell>
          <cell r="F6">
            <v>1.1000000000000001</v>
          </cell>
          <cell r="G6">
            <v>1</v>
          </cell>
          <cell r="H6">
            <v>1</v>
          </cell>
          <cell r="I6">
            <v>0.9</v>
          </cell>
          <cell r="J6">
            <v>0.7</v>
          </cell>
          <cell r="K6">
            <v>0</v>
          </cell>
          <cell r="L6">
            <v>0.1</v>
          </cell>
          <cell r="M6">
            <v>0.2</v>
          </cell>
        </row>
        <row r="7">
          <cell r="A7" t="str">
            <v>Tertiaire - Bureaux</v>
          </cell>
          <cell r="B7">
            <v>95</v>
          </cell>
          <cell r="C7">
            <v>1.1000000000000001</v>
          </cell>
          <cell r="D7">
            <v>1.3</v>
          </cell>
          <cell r="E7">
            <v>1.2</v>
          </cell>
          <cell r="F7">
            <v>1.1000000000000001</v>
          </cell>
          <cell r="G7">
            <v>1</v>
          </cell>
          <cell r="H7">
            <v>1</v>
          </cell>
          <cell r="I7">
            <v>0.9</v>
          </cell>
          <cell r="J7">
            <v>0.8</v>
          </cell>
          <cell r="K7">
            <v>0</v>
          </cell>
          <cell r="L7">
            <v>0.3</v>
          </cell>
          <cell r="M7">
            <v>0.5</v>
          </cell>
        </row>
        <row r="8">
          <cell r="A8" t="str">
            <v>Tertiaire - Commerce</v>
          </cell>
          <cell r="B8">
            <v>74</v>
          </cell>
          <cell r="C8">
            <v>1</v>
          </cell>
          <cell r="D8">
            <v>1.1000000000000001</v>
          </cell>
          <cell r="E8">
            <v>1</v>
          </cell>
          <cell r="F8">
            <v>1</v>
          </cell>
          <cell r="G8">
            <v>1</v>
          </cell>
          <cell r="H8">
            <v>0.9</v>
          </cell>
          <cell r="I8">
            <v>0.9</v>
          </cell>
          <cell r="J8">
            <v>0.9</v>
          </cell>
          <cell r="K8">
            <v>0</v>
          </cell>
          <cell r="L8">
            <v>0.1</v>
          </cell>
          <cell r="M8">
            <v>0.2</v>
          </cell>
        </row>
        <row r="9">
          <cell r="A9" t="str">
            <v>Tertiaire - Enseignement</v>
          </cell>
          <cell r="B9">
            <v>81</v>
          </cell>
          <cell r="C9">
            <v>1.1000000000000001</v>
          </cell>
          <cell r="D9">
            <v>1.3</v>
          </cell>
          <cell r="E9">
            <v>1.2</v>
          </cell>
          <cell r="F9">
            <v>1.1000000000000001</v>
          </cell>
          <cell r="G9">
            <v>1</v>
          </cell>
          <cell r="H9">
            <v>1</v>
          </cell>
          <cell r="I9">
            <v>0.9</v>
          </cell>
          <cell r="J9">
            <v>0.8</v>
          </cell>
          <cell r="K9">
            <v>0</v>
          </cell>
          <cell r="L9">
            <v>0.3</v>
          </cell>
          <cell r="M9">
            <v>0.5</v>
          </cell>
        </row>
        <row r="10">
          <cell r="A10" t="str">
            <v>Tertiaire - Hotellerie</v>
          </cell>
          <cell r="B10">
            <v>88</v>
          </cell>
          <cell r="C10">
            <v>1.2</v>
          </cell>
          <cell r="D10">
            <v>1.3</v>
          </cell>
          <cell r="E10">
            <v>1.2</v>
          </cell>
          <cell r="F10">
            <v>1.1000000000000001</v>
          </cell>
          <cell r="G10">
            <v>1</v>
          </cell>
          <cell r="H10">
            <v>1</v>
          </cell>
          <cell r="I10">
            <v>0.9</v>
          </cell>
          <cell r="J10">
            <v>0.7</v>
          </cell>
          <cell r="K10">
            <v>0</v>
          </cell>
          <cell r="L10">
            <v>0.1</v>
          </cell>
          <cell r="M10">
            <v>0.2</v>
          </cell>
        </row>
        <row r="11">
          <cell r="A11" t="str">
            <v>Tertiaire - Sports &amp; Loisirs</v>
          </cell>
          <cell r="B11">
            <v>97</v>
          </cell>
          <cell r="C11">
            <v>1.1000000000000001</v>
          </cell>
          <cell r="D11">
            <v>1.3</v>
          </cell>
          <cell r="E11">
            <v>1.2</v>
          </cell>
          <cell r="F11">
            <v>1.1000000000000001</v>
          </cell>
          <cell r="G11">
            <v>1</v>
          </cell>
          <cell r="H11">
            <v>1</v>
          </cell>
          <cell r="I11">
            <v>0.9</v>
          </cell>
          <cell r="J11">
            <v>0.8</v>
          </cell>
          <cell r="K11">
            <v>0</v>
          </cell>
          <cell r="L11">
            <v>0.3</v>
          </cell>
          <cell r="M11">
            <v>0.5</v>
          </cell>
        </row>
        <row r="12">
          <cell r="A12" t="str">
            <v>Tertiaire - Santé</v>
          </cell>
          <cell r="B12">
            <v>100</v>
          </cell>
          <cell r="C12">
            <v>1.1000000000000001</v>
          </cell>
          <cell r="D12">
            <v>1.2</v>
          </cell>
          <cell r="E12">
            <v>1.1000000000000001</v>
          </cell>
          <cell r="F12">
            <v>1.1000000000000001</v>
          </cell>
          <cell r="G12">
            <v>1</v>
          </cell>
          <cell r="H12">
            <v>1</v>
          </cell>
          <cell r="I12">
            <v>1</v>
          </cell>
          <cell r="J12">
            <v>0.9</v>
          </cell>
          <cell r="K12">
            <v>0</v>
          </cell>
          <cell r="L12">
            <v>0.1</v>
          </cell>
          <cell r="M12">
            <v>0.3</v>
          </cell>
        </row>
        <row r="13">
          <cell r="A13" t="str">
            <v>Tertiaire - Autres</v>
          </cell>
          <cell r="B13">
            <v>74</v>
          </cell>
          <cell r="C13">
            <v>1</v>
          </cell>
          <cell r="D13">
            <v>1.1000000000000001</v>
          </cell>
          <cell r="E13">
            <v>1</v>
          </cell>
          <cell r="F13">
            <v>1</v>
          </cell>
          <cell r="G13">
            <v>1</v>
          </cell>
          <cell r="H13">
            <v>0.9</v>
          </cell>
          <cell r="I13">
            <v>0.9</v>
          </cell>
          <cell r="J13">
            <v>0.7</v>
          </cell>
          <cell r="K13">
            <v>0</v>
          </cell>
          <cell r="L13">
            <v>0.1</v>
          </cell>
          <cell r="M13">
            <v>0.2</v>
          </cell>
        </row>
      </sheetData>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HEITZMANN Mickaël" id="{D26BFF6F-2703-4AD5-981A-A41082491F7C}" userId="S::mickael.heitzmann@ademe.fr::bbb02407-6f63-450c-b9e2-14c01c132eb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5" dT="2023-08-01T13:46:32.21" personId="{D26BFF6F-2703-4AD5-981A-A41082491F7C}" id="{CF4B03AF-C2FA-47B4-B5BC-159643518110}">
    <text>Seuil d'efficacité énergétique</text>
  </threadedComment>
  <threadedComment ref="S16" dT="2023-08-01T13:46:32.21" personId="{D26BFF6F-2703-4AD5-981A-A41082491F7C}" id="{56A6880C-29DA-4DF8-841D-76E9B776BB2D}">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D26BFF6F-2703-4AD5-981A-A41082491F7C}" id="{E7FB9156-3FBA-4E09-BC6A-668B74F267B0}">
    <text>Sources données: CEREN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0000FF"/>
  </sheetPr>
  <dimension ref="A1:XFC51"/>
  <sheetViews>
    <sheetView showGridLines="0" tabSelected="1" topLeftCell="B1" workbookViewId="0">
      <selection activeCell="C6" sqref="C6"/>
    </sheetView>
  </sheetViews>
  <sheetFormatPr baseColWidth="10" defaultColWidth="0" defaultRowHeight="12.75" customHeight="1" zeroHeight="1" x14ac:dyDescent="0.2"/>
  <cols>
    <col min="1" max="1" width="6" style="24" hidden="1" customWidth="1"/>
    <col min="2" max="2" width="13.85546875" style="24" customWidth="1"/>
    <col min="3" max="3" width="86.28515625" style="24" customWidth="1"/>
    <col min="4" max="4" width="40.5703125" style="24" customWidth="1"/>
    <col min="5" max="256" width="0" style="24" hidden="1"/>
    <col min="257" max="257" width="0" style="24" hidden="1" customWidth="1"/>
    <col min="258" max="258" width="13.85546875" style="24" hidden="1" customWidth="1"/>
    <col min="259" max="259" width="86.28515625" style="24" hidden="1" customWidth="1"/>
    <col min="260" max="260" width="11.42578125" style="24" hidden="1" customWidth="1"/>
    <col min="261" max="512" width="0" style="24" hidden="1"/>
    <col min="513" max="513" width="0" style="24" hidden="1" customWidth="1"/>
    <col min="514" max="514" width="13.85546875" style="24" hidden="1" customWidth="1"/>
    <col min="515" max="515" width="86.28515625" style="24" hidden="1" customWidth="1"/>
    <col min="516" max="516" width="11.42578125" style="24" hidden="1" customWidth="1"/>
    <col min="517" max="768" width="0" style="24" hidden="1"/>
    <col min="769" max="769" width="0" style="24" hidden="1" customWidth="1"/>
    <col min="770" max="770" width="13.85546875" style="24" hidden="1" customWidth="1"/>
    <col min="771" max="771" width="86.28515625" style="24" hidden="1" customWidth="1"/>
    <col min="772" max="772" width="11.42578125" style="24" hidden="1" customWidth="1"/>
    <col min="773" max="1024" width="0" style="24" hidden="1"/>
    <col min="1025" max="1025" width="0" style="24" hidden="1" customWidth="1"/>
    <col min="1026" max="1026" width="13.85546875" style="24" hidden="1" customWidth="1"/>
    <col min="1027" max="1027" width="86.28515625" style="24" hidden="1" customWidth="1"/>
    <col min="1028" max="1028" width="11.42578125" style="24" hidden="1" customWidth="1"/>
    <col min="1029" max="1280" width="0" style="24" hidden="1"/>
    <col min="1281" max="1281" width="0" style="24" hidden="1" customWidth="1"/>
    <col min="1282" max="1282" width="13.85546875" style="24" hidden="1" customWidth="1"/>
    <col min="1283" max="1283" width="86.28515625" style="24" hidden="1" customWidth="1"/>
    <col min="1284" max="1284" width="11.42578125" style="24" hidden="1" customWidth="1"/>
    <col min="1285" max="1536" width="0" style="24" hidden="1"/>
    <col min="1537" max="1537" width="0" style="24" hidden="1" customWidth="1"/>
    <col min="1538" max="1538" width="13.85546875" style="24" hidden="1" customWidth="1"/>
    <col min="1539" max="1539" width="86.28515625" style="24" hidden="1" customWidth="1"/>
    <col min="1540" max="1540" width="11.42578125" style="24" hidden="1" customWidth="1"/>
    <col min="1541" max="1792" width="0" style="24" hidden="1"/>
    <col min="1793" max="1793" width="0" style="24" hidden="1" customWidth="1"/>
    <col min="1794" max="1794" width="13.85546875" style="24" hidden="1" customWidth="1"/>
    <col min="1795" max="1795" width="86.28515625" style="24" hidden="1" customWidth="1"/>
    <col min="1796" max="1796" width="11.42578125" style="24" hidden="1" customWidth="1"/>
    <col min="1797" max="2048" width="0" style="24" hidden="1"/>
    <col min="2049" max="2049" width="0" style="24" hidden="1" customWidth="1"/>
    <col min="2050" max="2050" width="13.85546875" style="24" hidden="1" customWidth="1"/>
    <col min="2051" max="2051" width="86.28515625" style="24" hidden="1" customWidth="1"/>
    <col min="2052" max="2052" width="11.42578125" style="24" hidden="1" customWidth="1"/>
    <col min="2053" max="2304" width="0" style="24" hidden="1"/>
    <col min="2305" max="2305" width="0" style="24" hidden="1" customWidth="1"/>
    <col min="2306" max="2306" width="13.85546875" style="24" hidden="1" customWidth="1"/>
    <col min="2307" max="2307" width="86.28515625" style="24" hidden="1" customWidth="1"/>
    <col min="2308" max="2308" width="11.42578125" style="24" hidden="1" customWidth="1"/>
    <col min="2309" max="2560" width="0" style="24" hidden="1"/>
    <col min="2561" max="2561" width="0" style="24" hidden="1" customWidth="1"/>
    <col min="2562" max="2562" width="13.85546875" style="24" hidden="1" customWidth="1"/>
    <col min="2563" max="2563" width="86.28515625" style="24" hidden="1" customWidth="1"/>
    <col min="2564" max="2564" width="11.42578125" style="24" hidden="1" customWidth="1"/>
    <col min="2565" max="2816" width="0" style="24" hidden="1"/>
    <col min="2817" max="2817" width="0" style="24" hidden="1" customWidth="1"/>
    <col min="2818" max="2818" width="13.85546875" style="24" hidden="1" customWidth="1"/>
    <col min="2819" max="2819" width="86.28515625" style="24" hidden="1" customWidth="1"/>
    <col min="2820" max="2820" width="11.42578125" style="24" hidden="1" customWidth="1"/>
    <col min="2821" max="3072" width="0" style="24" hidden="1"/>
    <col min="3073" max="3073" width="0" style="24" hidden="1" customWidth="1"/>
    <col min="3074" max="3074" width="13.85546875" style="24" hidden="1" customWidth="1"/>
    <col min="3075" max="3075" width="86.28515625" style="24" hidden="1" customWidth="1"/>
    <col min="3076" max="3076" width="11.42578125" style="24" hidden="1" customWidth="1"/>
    <col min="3077" max="3328" width="0" style="24" hidden="1"/>
    <col min="3329" max="3329" width="0" style="24" hidden="1" customWidth="1"/>
    <col min="3330" max="3330" width="13.85546875" style="24" hidden="1" customWidth="1"/>
    <col min="3331" max="3331" width="86.28515625" style="24" hidden="1" customWidth="1"/>
    <col min="3332" max="3332" width="11.42578125" style="24" hidden="1" customWidth="1"/>
    <col min="3333" max="3584" width="0" style="24" hidden="1"/>
    <col min="3585" max="3585" width="0" style="24" hidden="1" customWidth="1"/>
    <col min="3586" max="3586" width="13.85546875" style="24" hidden="1" customWidth="1"/>
    <col min="3587" max="3587" width="86.28515625" style="24" hidden="1" customWidth="1"/>
    <col min="3588" max="3588" width="11.42578125" style="24" hidden="1" customWidth="1"/>
    <col min="3589" max="3840" width="0" style="24" hidden="1"/>
    <col min="3841" max="3841" width="0" style="24" hidden="1" customWidth="1"/>
    <col min="3842" max="3842" width="13.85546875" style="24" hidden="1" customWidth="1"/>
    <col min="3843" max="3843" width="86.28515625" style="24" hidden="1" customWidth="1"/>
    <col min="3844" max="3844" width="11.42578125" style="24" hidden="1" customWidth="1"/>
    <col min="3845" max="4096" width="0" style="24" hidden="1"/>
    <col min="4097" max="4097" width="0" style="24" hidden="1" customWidth="1"/>
    <col min="4098" max="4098" width="13.85546875" style="24" hidden="1" customWidth="1"/>
    <col min="4099" max="4099" width="86.28515625" style="24" hidden="1" customWidth="1"/>
    <col min="4100" max="4100" width="11.42578125" style="24" hidden="1" customWidth="1"/>
    <col min="4101" max="4352" width="0" style="24" hidden="1"/>
    <col min="4353" max="4353" width="0" style="24" hidden="1" customWidth="1"/>
    <col min="4354" max="4354" width="13.85546875" style="24" hidden="1" customWidth="1"/>
    <col min="4355" max="4355" width="86.28515625" style="24" hidden="1" customWidth="1"/>
    <col min="4356" max="4356" width="11.42578125" style="24" hidden="1" customWidth="1"/>
    <col min="4357" max="4608" width="0" style="24" hidden="1"/>
    <col min="4609" max="4609" width="0" style="24" hidden="1" customWidth="1"/>
    <col min="4610" max="4610" width="13.85546875" style="24" hidden="1" customWidth="1"/>
    <col min="4611" max="4611" width="86.28515625" style="24" hidden="1" customWidth="1"/>
    <col min="4612" max="4612" width="11.42578125" style="24" hidden="1" customWidth="1"/>
    <col min="4613" max="4864" width="0" style="24" hidden="1"/>
    <col min="4865" max="4865" width="0" style="24" hidden="1" customWidth="1"/>
    <col min="4866" max="4866" width="13.85546875" style="24" hidden="1" customWidth="1"/>
    <col min="4867" max="4867" width="86.28515625" style="24" hidden="1" customWidth="1"/>
    <col min="4868" max="4868" width="11.42578125" style="24" hidden="1" customWidth="1"/>
    <col min="4869" max="5120" width="0" style="24" hidden="1"/>
    <col min="5121" max="5121" width="0" style="24" hidden="1" customWidth="1"/>
    <col min="5122" max="5122" width="13.85546875" style="24" hidden="1" customWidth="1"/>
    <col min="5123" max="5123" width="86.28515625" style="24" hidden="1" customWidth="1"/>
    <col min="5124" max="5124" width="11.42578125" style="24" hidden="1" customWidth="1"/>
    <col min="5125" max="5376" width="0" style="24" hidden="1"/>
    <col min="5377" max="5377" width="0" style="24" hidden="1" customWidth="1"/>
    <col min="5378" max="5378" width="13.85546875" style="24" hidden="1" customWidth="1"/>
    <col min="5379" max="5379" width="86.28515625" style="24" hidden="1" customWidth="1"/>
    <col min="5380" max="5380" width="11.42578125" style="24" hidden="1" customWidth="1"/>
    <col min="5381" max="5632" width="0" style="24" hidden="1"/>
    <col min="5633" max="5633" width="0" style="24" hidden="1" customWidth="1"/>
    <col min="5634" max="5634" width="13.85546875" style="24" hidden="1" customWidth="1"/>
    <col min="5635" max="5635" width="86.28515625" style="24" hidden="1" customWidth="1"/>
    <col min="5636" max="5636" width="11.42578125" style="24" hidden="1" customWidth="1"/>
    <col min="5637" max="5888" width="0" style="24" hidden="1"/>
    <col min="5889" max="5889" width="0" style="24" hidden="1" customWidth="1"/>
    <col min="5890" max="5890" width="13.85546875" style="24" hidden="1" customWidth="1"/>
    <col min="5891" max="5891" width="86.28515625" style="24" hidden="1" customWidth="1"/>
    <col min="5892" max="5892" width="11.42578125" style="24" hidden="1" customWidth="1"/>
    <col min="5893" max="6144" width="0" style="24" hidden="1"/>
    <col min="6145" max="6145" width="0" style="24" hidden="1" customWidth="1"/>
    <col min="6146" max="6146" width="13.85546875" style="24" hidden="1" customWidth="1"/>
    <col min="6147" max="6147" width="86.28515625" style="24" hidden="1" customWidth="1"/>
    <col min="6148" max="6148" width="11.42578125" style="24" hidden="1" customWidth="1"/>
    <col min="6149" max="6400" width="0" style="24" hidden="1"/>
    <col min="6401" max="6401" width="0" style="24" hidden="1" customWidth="1"/>
    <col min="6402" max="6402" width="13.85546875" style="24" hidden="1" customWidth="1"/>
    <col min="6403" max="6403" width="86.28515625" style="24" hidden="1" customWidth="1"/>
    <col min="6404" max="6404" width="11.42578125" style="24" hidden="1" customWidth="1"/>
    <col min="6405" max="6656" width="0" style="24" hidden="1"/>
    <col min="6657" max="6657" width="0" style="24" hidden="1" customWidth="1"/>
    <col min="6658" max="6658" width="13.85546875" style="24" hidden="1" customWidth="1"/>
    <col min="6659" max="6659" width="86.28515625" style="24" hidden="1" customWidth="1"/>
    <col min="6660" max="6660" width="11.42578125" style="24" hidden="1" customWidth="1"/>
    <col min="6661" max="6912" width="0" style="24" hidden="1"/>
    <col min="6913" max="6913" width="0" style="24" hidden="1" customWidth="1"/>
    <col min="6914" max="6914" width="13.85546875" style="24" hidden="1" customWidth="1"/>
    <col min="6915" max="6915" width="86.28515625" style="24" hidden="1" customWidth="1"/>
    <col min="6916" max="6916" width="11.42578125" style="24" hidden="1" customWidth="1"/>
    <col min="6917" max="7168" width="0" style="24" hidden="1"/>
    <col min="7169" max="7169" width="0" style="24" hidden="1" customWidth="1"/>
    <col min="7170" max="7170" width="13.85546875" style="24" hidden="1" customWidth="1"/>
    <col min="7171" max="7171" width="86.28515625" style="24" hidden="1" customWidth="1"/>
    <col min="7172" max="7172" width="11.42578125" style="24" hidden="1" customWidth="1"/>
    <col min="7173" max="7424" width="0" style="24" hidden="1"/>
    <col min="7425" max="7425" width="0" style="24" hidden="1" customWidth="1"/>
    <col min="7426" max="7426" width="13.85546875" style="24" hidden="1" customWidth="1"/>
    <col min="7427" max="7427" width="86.28515625" style="24" hidden="1" customWidth="1"/>
    <col min="7428" max="7428" width="11.42578125" style="24" hidden="1" customWidth="1"/>
    <col min="7429" max="7680" width="0" style="24" hidden="1"/>
    <col min="7681" max="7681" width="0" style="24" hidden="1" customWidth="1"/>
    <col min="7682" max="7682" width="13.85546875" style="24" hidden="1" customWidth="1"/>
    <col min="7683" max="7683" width="86.28515625" style="24" hidden="1" customWidth="1"/>
    <col min="7684" max="7684" width="11.42578125" style="24" hidden="1" customWidth="1"/>
    <col min="7685" max="7936" width="0" style="24" hidden="1"/>
    <col min="7937" max="7937" width="0" style="24" hidden="1" customWidth="1"/>
    <col min="7938" max="7938" width="13.85546875" style="24" hidden="1" customWidth="1"/>
    <col min="7939" max="7939" width="86.28515625" style="24" hidden="1" customWidth="1"/>
    <col min="7940" max="7940" width="11.42578125" style="24" hidden="1" customWidth="1"/>
    <col min="7941" max="8192" width="0" style="24" hidden="1"/>
    <col min="8193" max="8193" width="0" style="24" hidden="1" customWidth="1"/>
    <col min="8194" max="8194" width="13.85546875" style="24" hidden="1" customWidth="1"/>
    <col min="8195" max="8195" width="86.28515625" style="24" hidden="1" customWidth="1"/>
    <col min="8196" max="8196" width="11.42578125" style="24" hidden="1" customWidth="1"/>
    <col min="8197" max="8448" width="0" style="24" hidden="1"/>
    <col min="8449" max="8449" width="0" style="24" hidden="1" customWidth="1"/>
    <col min="8450" max="8450" width="13.85546875" style="24" hidden="1" customWidth="1"/>
    <col min="8451" max="8451" width="86.28515625" style="24" hidden="1" customWidth="1"/>
    <col min="8452" max="8452" width="11.42578125" style="24" hidden="1" customWidth="1"/>
    <col min="8453" max="8704" width="0" style="24" hidden="1"/>
    <col min="8705" max="8705" width="0" style="24" hidden="1" customWidth="1"/>
    <col min="8706" max="8706" width="13.85546875" style="24" hidden="1" customWidth="1"/>
    <col min="8707" max="8707" width="86.28515625" style="24" hidden="1" customWidth="1"/>
    <col min="8708" max="8708" width="11.42578125" style="24" hidden="1" customWidth="1"/>
    <col min="8709" max="8960" width="0" style="24" hidden="1"/>
    <col min="8961" max="8961" width="0" style="24" hidden="1" customWidth="1"/>
    <col min="8962" max="8962" width="13.85546875" style="24" hidden="1" customWidth="1"/>
    <col min="8963" max="8963" width="86.28515625" style="24" hidden="1" customWidth="1"/>
    <col min="8964" max="8964" width="11.42578125" style="24" hidden="1" customWidth="1"/>
    <col min="8965" max="9216" width="0" style="24" hidden="1"/>
    <col min="9217" max="9217" width="0" style="24" hidden="1" customWidth="1"/>
    <col min="9218" max="9218" width="13.85546875" style="24" hidden="1" customWidth="1"/>
    <col min="9219" max="9219" width="86.28515625" style="24" hidden="1" customWidth="1"/>
    <col min="9220" max="9220" width="11.42578125" style="24" hidden="1" customWidth="1"/>
    <col min="9221" max="9472" width="0" style="24" hidden="1"/>
    <col min="9473" max="9473" width="0" style="24" hidden="1" customWidth="1"/>
    <col min="9474" max="9474" width="13.85546875" style="24" hidden="1" customWidth="1"/>
    <col min="9475" max="9475" width="86.28515625" style="24" hidden="1" customWidth="1"/>
    <col min="9476" max="9476" width="11.42578125" style="24" hidden="1" customWidth="1"/>
    <col min="9477" max="9728" width="0" style="24" hidden="1"/>
    <col min="9729" max="9729" width="0" style="24" hidden="1" customWidth="1"/>
    <col min="9730" max="9730" width="13.85546875" style="24" hidden="1" customWidth="1"/>
    <col min="9731" max="9731" width="86.28515625" style="24" hidden="1" customWidth="1"/>
    <col min="9732" max="9732" width="11.42578125" style="24" hidden="1" customWidth="1"/>
    <col min="9733" max="9984" width="0" style="24" hidden="1"/>
    <col min="9985" max="9985" width="0" style="24" hidden="1" customWidth="1"/>
    <col min="9986" max="9986" width="13.85546875" style="24" hidden="1" customWidth="1"/>
    <col min="9987" max="9987" width="86.28515625" style="24" hidden="1" customWidth="1"/>
    <col min="9988" max="9988" width="11.42578125" style="24" hidden="1" customWidth="1"/>
    <col min="9989" max="10240" width="0" style="24" hidden="1"/>
    <col min="10241" max="10241" width="0" style="24" hidden="1" customWidth="1"/>
    <col min="10242" max="10242" width="13.85546875" style="24" hidden="1" customWidth="1"/>
    <col min="10243" max="10243" width="86.28515625" style="24" hidden="1" customWidth="1"/>
    <col min="10244" max="10244" width="11.42578125" style="24" hidden="1" customWidth="1"/>
    <col min="10245" max="10496" width="0" style="24" hidden="1"/>
    <col min="10497" max="10497" width="0" style="24" hidden="1" customWidth="1"/>
    <col min="10498" max="10498" width="13.85546875" style="24" hidden="1" customWidth="1"/>
    <col min="10499" max="10499" width="86.28515625" style="24" hidden="1" customWidth="1"/>
    <col min="10500" max="10500" width="11.42578125" style="24" hidden="1" customWidth="1"/>
    <col min="10501" max="10752" width="0" style="24" hidden="1"/>
    <col min="10753" max="10753" width="0" style="24" hidden="1" customWidth="1"/>
    <col min="10754" max="10754" width="13.85546875" style="24" hidden="1" customWidth="1"/>
    <col min="10755" max="10755" width="86.28515625" style="24" hidden="1" customWidth="1"/>
    <col min="10756" max="10756" width="11.42578125" style="24" hidden="1" customWidth="1"/>
    <col min="10757" max="11008" width="0" style="24" hidden="1"/>
    <col min="11009" max="11009" width="0" style="24" hidden="1" customWidth="1"/>
    <col min="11010" max="11010" width="13.85546875" style="24" hidden="1" customWidth="1"/>
    <col min="11011" max="11011" width="86.28515625" style="24" hidden="1" customWidth="1"/>
    <col min="11012" max="11012" width="11.42578125" style="24" hidden="1" customWidth="1"/>
    <col min="11013" max="11264" width="0" style="24" hidden="1"/>
    <col min="11265" max="11265" width="0" style="24" hidden="1" customWidth="1"/>
    <col min="11266" max="11266" width="13.85546875" style="24" hidden="1" customWidth="1"/>
    <col min="11267" max="11267" width="86.28515625" style="24" hidden="1" customWidth="1"/>
    <col min="11268" max="11268" width="11.42578125" style="24" hidden="1" customWidth="1"/>
    <col min="11269" max="11520" width="0" style="24" hidden="1"/>
    <col min="11521" max="11521" width="0" style="24" hidden="1" customWidth="1"/>
    <col min="11522" max="11522" width="13.85546875" style="24" hidden="1" customWidth="1"/>
    <col min="11523" max="11523" width="86.28515625" style="24" hidden="1" customWidth="1"/>
    <col min="11524" max="11524" width="11.42578125" style="24" hidden="1" customWidth="1"/>
    <col min="11525" max="11776" width="0" style="24" hidden="1"/>
    <col min="11777" max="11777" width="0" style="24" hidden="1" customWidth="1"/>
    <col min="11778" max="11778" width="13.85546875" style="24" hidden="1" customWidth="1"/>
    <col min="11779" max="11779" width="86.28515625" style="24" hidden="1" customWidth="1"/>
    <col min="11780" max="11780" width="11.42578125" style="24" hidden="1" customWidth="1"/>
    <col min="11781" max="12032" width="0" style="24" hidden="1"/>
    <col min="12033" max="12033" width="0" style="24" hidden="1" customWidth="1"/>
    <col min="12034" max="12034" width="13.85546875" style="24" hidden="1" customWidth="1"/>
    <col min="12035" max="12035" width="86.28515625" style="24" hidden="1" customWidth="1"/>
    <col min="12036" max="12036" width="11.42578125" style="24" hidden="1" customWidth="1"/>
    <col min="12037" max="12288" width="0" style="24" hidden="1"/>
    <col min="12289" max="12289" width="0" style="24" hidden="1" customWidth="1"/>
    <col min="12290" max="12290" width="13.85546875" style="24" hidden="1" customWidth="1"/>
    <col min="12291" max="12291" width="86.28515625" style="24" hidden="1" customWidth="1"/>
    <col min="12292" max="12292" width="11.42578125" style="24" hidden="1" customWidth="1"/>
    <col min="12293" max="12544" width="0" style="24" hidden="1"/>
    <col min="12545" max="12545" width="0" style="24" hidden="1" customWidth="1"/>
    <col min="12546" max="12546" width="13.85546875" style="24" hidden="1" customWidth="1"/>
    <col min="12547" max="12547" width="86.28515625" style="24" hidden="1" customWidth="1"/>
    <col min="12548" max="12548" width="11.42578125" style="24" hidden="1" customWidth="1"/>
    <col min="12549" max="12800" width="0" style="24" hidden="1"/>
    <col min="12801" max="12801" width="0" style="24" hidden="1" customWidth="1"/>
    <col min="12802" max="12802" width="13.85546875" style="24" hidden="1" customWidth="1"/>
    <col min="12803" max="12803" width="86.28515625" style="24" hidden="1" customWidth="1"/>
    <col min="12804" max="12804" width="11.42578125" style="24" hidden="1" customWidth="1"/>
    <col min="12805" max="13056" width="0" style="24" hidden="1"/>
    <col min="13057" max="13057" width="0" style="24" hidden="1" customWidth="1"/>
    <col min="13058" max="13058" width="13.85546875" style="24" hidden="1" customWidth="1"/>
    <col min="13059" max="13059" width="86.28515625" style="24" hidden="1" customWidth="1"/>
    <col min="13060" max="13060" width="11.42578125" style="24" hidden="1" customWidth="1"/>
    <col min="13061" max="13312" width="0" style="24" hidden="1"/>
    <col min="13313" max="13313" width="0" style="24" hidden="1" customWidth="1"/>
    <col min="13314" max="13314" width="13.85546875" style="24" hidden="1" customWidth="1"/>
    <col min="13315" max="13315" width="86.28515625" style="24" hidden="1" customWidth="1"/>
    <col min="13316" max="13316" width="11.42578125" style="24" hidden="1" customWidth="1"/>
    <col min="13317" max="13568" width="0" style="24" hidden="1"/>
    <col min="13569" max="13569" width="0" style="24" hidden="1" customWidth="1"/>
    <col min="13570" max="13570" width="13.85546875" style="24" hidden="1" customWidth="1"/>
    <col min="13571" max="13571" width="86.28515625" style="24" hidden="1" customWidth="1"/>
    <col min="13572" max="13572" width="11.42578125" style="24" hidden="1" customWidth="1"/>
    <col min="13573" max="13824" width="0" style="24" hidden="1"/>
    <col min="13825" max="13825" width="0" style="24" hidden="1" customWidth="1"/>
    <col min="13826" max="13826" width="13.85546875" style="24" hidden="1" customWidth="1"/>
    <col min="13827" max="13827" width="86.28515625" style="24" hidden="1" customWidth="1"/>
    <col min="13828" max="13828" width="11.42578125" style="24" hidden="1" customWidth="1"/>
    <col min="13829" max="14080" width="0" style="24" hidden="1"/>
    <col min="14081" max="14081" width="0" style="24" hidden="1" customWidth="1"/>
    <col min="14082" max="14082" width="13.85546875" style="24" hidden="1" customWidth="1"/>
    <col min="14083" max="14083" width="86.28515625" style="24" hidden="1" customWidth="1"/>
    <col min="14084" max="14084" width="11.42578125" style="24" hidden="1" customWidth="1"/>
    <col min="14085" max="14336" width="0" style="24" hidden="1"/>
    <col min="14337" max="14337" width="0" style="24" hidden="1" customWidth="1"/>
    <col min="14338" max="14338" width="13.85546875" style="24" hidden="1" customWidth="1"/>
    <col min="14339" max="14339" width="86.28515625" style="24" hidden="1" customWidth="1"/>
    <col min="14340" max="14340" width="11.42578125" style="24" hidden="1" customWidth="1"/>
    <col min="14341" max="14592" width="0" style="24" hidden="1"/>
    <col min="14593" max="14593" width="0" style="24" hidden="1" customWidth="1"/>
    <col min="14594" max="14594" width="13.85546875" style="24" hidden="1" customWidth="1"/>
    <col min="14595" max="14595" width="86.28515625" style="24" hidden="1" customWidth="1"/>
    <col min="14596" max="14596" width="11.42578125" style="24" hidden="1" customWidth="1"/>
    <col min="14597" max="14848" width="0" style="24" hidden="1"/>
    <col min="14849" max="14849" width="0" style="24" hidden="1" customWidth="1"/>
    <col min="14850" max="14850" width="13.85546875" style="24" hidden="1" customWidth="1"/>
    <col min="14851" max="14851" width="86.28515625" style="24" hidden="1" customWidth="1"/>
    <col min="14852" max="14852" width="11.42578125" style="24" hidden="1" customWidth="1"/>
    <col min="14853" max="15104" width="0" style="24" hidden="1"/>
    <col min="15105" max="15105" width="0" style="24" hidden="1" customWidth="1"/>
    <col min="15106" max="15106" width="13.85546875" style="24" hidden="1" customWidth="1"/>
    <col min="15107" max="15107" width="86.28515625" style="24" hidden="1" customWidth="1"/>
    <col min="15108" max="15108" width="11.42578125" style="24" hidden="1" customWidth="1"/>
    <col min="15109" max="15360" width="0" style="24" hidden="1"/>
    <col min="15361" max="15361" width="0" style="24" hidden="1" customWidth="1"/>
    <col min="15362" max="15362" width="13.85546875" style="24" hidden="1" customWidth="1"/>
    <col min="15363" max="15363" width="86.28515625" style="24" hidden="1" customWidth="1"/>
    <col min="15364" max="15364" width="11.42578125" style="24" hidden="1" customWidth="1"/>
    <col min="15365" max="15616" width="0" style="24" hidden="1"/>
    <col min="15617" max="15617" width="0" style="24" hidden="1" customWidth="1"/>
    <col min="15618" max="15618" width="13.85546875" style="24" hidden="1" customWidth="1"/>
    <col min="15619" max="15619" width="86.28515625" style="24" hidden="1" customWidth="1"/>
    <col min="15620" max="15620" width="11.42578125" style="24" hidden="1" customWidth="1"/>
    <col min="15621" max="15872" width="0" style="24" hidden="1"/>
    <col min="15873" max="15873" width="0" style="24" hidden="1" customWidth="1"/>
    <col min="15874" max="15874" width="13.85546875" style="24" hidden="1" customWidth="1"/>
    <col min="15875" max="15875" width="86.28515625" style="24" hidden="1" customWidth="1"/>
    <col min="15876" max="15876" width="11.42578125" style="24" hidden="1" customWidth="1"/>
    <col min="15877" max="16128" width="0" style="24" hidden="1"/>
    <col min="16129" max="16129" width="0" style="24" hidden="1" customWidth="1"/>
    <col min="16130" max="16130" width="13.85546875" style="24" hidden="1" customWidth="1"/>
    <col min="16131" max="16131" width="86.28515625" style="24" hidden="1" customWidth="1"/>
    <col min="16132" max="16132" width="11.42578125" style="24" hidden="1" customWidth="1"/>
    <col min="16133" max="16383" width="0" style="24" hidden="1"/>
    <col min="16384" max="16384" width="7.85546875" style="24" hidden="1" customWidth="1"/>
  </cols>
  <sheetData>
    <row r="1" spans="1:4" x14ac:dyDescent="0.2">
      <c r="A1" s="23"/>
    </row>
    <row r="2" spans="1:4" x14ac:dyDescent="0.2">
      <c r="A2" s="23"/>
    </row>
    <row r="3" spans="1:4" x14ac:dyDescent="0.2">
      <c r="A3" s="23"/>
    </row>
    <row r="4" spans="1:4" x14ac:dyDescent="0.2">
      <c r="A4" s="23"/>
      <c r="B4" s="25"/>
    </row>
    <row r="5" spans="1:4" ht="40.5" customHeight="1" x14ac:dyDescent="0.2">
      <c r="A5" s="23"/>
    </row>
    <row r="6" spans="1:4" ht="25.5" customHeight="1" x14ac:dyDescent="0.2">
      <c r="A6" s="23"/>
      <c r="C6" s="27">
        <v>2026</v>
      </c>
    </row>
    <row r="7" spans="1:4" ht="39" x14ac:dyDescent="0.2">
      <c r="A7" s="23"/>
      <c r="C7" s="26" t="s">
        <v>0</v>
      </c>
    </row>
    <row r="8" spans="1:4" x14ac:dyDescent="0.2">
      <c r="A8" s="23"/>
    </row>
    <row r="9" spans="1:4" x14ac:dyDescent="0.2">
      <c r="A9" s="23"/>
    </row>
    <row r="10" spans="1:4" ht="19.5" customHeight="1" x14ac:dyDescent="0.25">
      <c r="A10" s="23" t="s">
        <v>1</v>
      </c>
      <c r="C10" s="391" t="s">
        <v>544</v>
      </c>
    </row>
    <row r="11" spans="1:4" ht="19.5" customHeight="1" x14ac:dyDescent="0.2">
      <c r="A11" s="23" t="s">
        <v>2</v>
      </c>
      <c r="C11" s="28" t="s">
        <v>3</v>
      </c>
    </row>
    <row r="12" spans="1:4" ht="19.5" customHeight="1" x14ac:dyDescent="0.2">
      <c r="A12" s="23"/>
      <c r="C12" s="28" t="s">
        <v>4</v>
      </c>
    </row>
    <row r="13" spans="1:4" ht="19.5" customHeight="1" x14ac:dyDescent="0.2">
      <c r="A13" s="23" t="s">
        <v>5</v>
      </c>
      <c r="C13" s="28" t="s">
        <v>6</v>
      </c>
    </row>
    <row r="14" spans="1:4" ht="19.5" customHeight="1" x14ac:dyDescent="0.2">
      <c r="A14" s="23" t="s">
        <v>7</v>
      </c>
      <c r="C14" s="28" t="s">
        <v>8</v>
      </c>
      <c r="D14" s="111"/>
    </row>
    <row r="15" spans="1:4" ht="19.5" customHeight="1" x14ac:dyDescent="0.2">
      <c r="A15" s="23" t="s">
        <v>9</v>
      </c>
      <c r="C15" s="28" t="s">
        <v>10</v>
      </c>
      <c r="D15" s="111"/>
    </row>
    <row r="16" spans="1:4" ht="19.5" customHeight="1" x14ac:dyDescent="0.2">
      <c r="A16" s="23" t="s">
        <v>11</v>
      </c>
      <c r="C16" s="28" t="s">
        <v>12</v>
      </c>
    </row>
    <row r="17" spans="1:4" ht="19.5" customHeight="1" x14ac:dyDescent="0.2">
      <c r="A17" s="23" t="s">
        <v>13</v>
      </c>
      <c r="C17" s="28" t="s">
        <v>14</v>
      </c>
    </row>
    <row r="18" spans="1:4" ht="19.5" customHeight="1" x14ac:dyDescent="0.2">
      <c r="A18" s="23" t="s">
        <v>15</v>
      </c>
      <c r="C18" s="28" t="s">
        <v>16</v>
      </c>
      <c r="D18" s="111"/>
    </row>
    <row r="19" spans="1:4" ht="19.5" customHeight="1" x14ac:dyDescent="0.2">
      <c r="A19" s="23" t="s">
        <v>17</v>
      </c>
    </row>
    <row r="20" spans="1:4" ht="19.5" customHeight="1" x14ac:dyDescent="0.2">
      <c r="A20" s="23" t="s">
        <v>18</v>
      </c>
      <c r="C20" s="108" t="s">
        <v>19</v>
      </c>
    </row>
    <row r="21" spans="1:4" ht="19.5" customHeight="1" x14ac:dyDescent="0.2"/>
    <row r="22" spans="1:4" ht="27.75" customHeight="1" x14ac:dyDescent="0.2">
      <c r="C22" s="107" t="s">
        <v>20</v>
      </c>
    </row>
    <row r="23" spans="1:4" ht="19.5" customHeight="1" x14ac:dyDescent="0.2"/>
    <row r="24" spans="1:4" ht="19.5" customHeight="1" x14ac:dyDescent="0.2"/>
    <row r="25" spans="1:4" ht="19.5" customHeight="1" x14ac:dyDescent="0.2"/>
    <row r="26" spans="1:4" ht="19.5" customHeight="1" x14ac:dyDescent="0.2"/>
    <row r="27" spans="1:4" ht="19.5" customHeight="1" x14ac:dyDescent="0.2"/>
    <row r="28" spans="1:4" ht="19.5" customHeight="1" x14ac:dyDescent="0.2"/>
    <row r="29" spans="1:4" ht="12.75" customHeight="1" x14ac:dyDescent="0.2"/>
    <row r="30" spans="1:4" ht="12.75" customHeight="1" x14ac:dyDescent="0.2"/>
    <row r="31" spans="1:4" ht="12.75" customHeight="1" x14ac:dyDescent="0.2"/>
    <row r="32" spans="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dataValidations count="1">
    <dataValidation type="list" allowBlank="1" showInputMessage="1" showErrorMessage="1" sqref="WVK983026 WLO983026 WBS983026 VRW983026 VIA983026 UYE983026 UOI983026 UEM983026 TUQ983026 TKU983026 TAY983026 SRC983026 SHG983026 RXK983026 RNO983026 RDS983026 QTW983026 QKA983026 QAE983026 PQI983026 PGM983026 OWQ983026 OMU983026 OCY983026 NTC983026 NJG983026 MZK983026 MPO983026 MFS983026 LVW983026 LMA983026 LCE983026 KSI983026 KIM983026 JYQ983026 JOU983026 JEY983026 IVC983026 ILG983026 IBK983026 HRO983026 HHS983026 GXW983026 GOA983026 GEE983026 FUI983026 FKM983026 FAQ983026 EQU983026 EGY983026 DXC983026 DNG983026 DDK983026 CTO983026 CJS983026 BZW983026 BQA983026 BGE983026 AWI983026 AMM983026 ACQ983026 SU983026 IY983026 C983026 WVK917490 WLO917490 WBS917490 VRW917490 VIA917490 UYE917490 UOI917490 UEM917490 TUQ917490 TKU917490 TAY917490 SRC917490 SHG917490 RXK917490 RNO917490 RDS917490 QTW917490 QKA917490 QAE917490 PQI917490 PGM917490 OWQ917490 OMU917490 OCY917490 NTC917490 NJG917490 MZK917490 MPO917490 MFS917490 LVW917490 LMA917490 LCE917490 KSI917490 KIM917490 JYQ917490 JOU917490 JEY917490 IVC917490 ILG917490 IBK917490 HRO917490 HHS917490 GXW917490 GOA917490 GEE917490 FUI917490 FKM917490 FAQ917490 EQU917490 EGY917490 DXC917490 DNG917490 DDK917490 CTO917490 CJS917490 BZW917490 BQA917490 BGE917490 AWI917490 AMM917490 ACQ917490 SU917490 IY917490 C917490 WVK851954 WLO851954 WBS851954 VRW851954 VIA851954 UYE851954 UOI851954 UEM851954 TUQ851954 TKU851954 TAY851954 SRC851954 SHG851954 RXK851954 RNO851954 RDS851954 QTW851954 QKA851954 QAE851954 PQI851954 PGM851954 OWQ851954 OMU851954 OCY851954 NTC851954 NJG851954 MZK851954 MPO851954 MFS851954 LVW851954 LMA851954 LCE851954 KSI851954 KIM851954 JYQ851954 JOU851954 JEY851954 IVC851954 ILG851954 IBK851954 HRO851954 HHS851954 GXW851954 GOA851954 GEE851954 FUI851954 FKM851954 FAQ851954 EQU851954 EGY851954 DXC851954 DNG851954 DDK851954 CTO851954 CJS851954 BZW851954 BQA851954 BGE851954 AWI851954 AMM851954 ACQ851954 SU851954 IY851954 C851954 WVK786418 WLO786418 WBS786418 VRW786418 VIA786418 UYE786418 UOI786418 UEM786418 TUQ786418 TKU786418 TAY786418 SRC786418 SHG786418 RXK786418 RNO786418 RDS786418 QTW786418 QKA786418 QAE786418 PQI786418 PGM786418 OWQ786418 OMU786418 OCY786418 NTC786418 NJG786418 MZK786418 MPO786418 MFS786418 LVW786418 LMA786418 LCE786418 KSI786418 KIM786418 JYQ786418 JOU786418 JEY786418 IVC786418 ILG786418 IBK786418 HRO786418 HHS786418 GXW786418 GOA786418 GEE786418 FUI786418 FKM786418 FAQ786418 EQU786418 EGY786418 DXC786418 DNG786418 DDK786418 CTO786418 CJS786418 BZW786418 BQA786418 BGE786418 AWI786418 AMM786418 ACQ786418 SU786418 IY786418 C786418 WVK720882 WLO720882 WBS720882 VRW720882 VIA720882 UYE720882 UOI720882 UEM720882 TUQ720882 TKU720882 TAY720882 SRC720882 SHG720882 RXK720882 RNO720882 RDS720882 QTW720882 QKA720882 QAE720882 PQI720882 PGM720882 OWQ720882 OMU720882 OCY720882 NTC720882 NJG720882 MZK720882 MPO720882 MFS720882 LVW720882 LMA720882 LCE720882 KSI720882 KIM720882 JYQ720882 JOU720882 JEY720882 IVC720882 ILG720882 IBK720882 HRO720882 HHS720882 GXW720882 GOA720882 GEE720882 FUI720882 FKM720882 FAQ720882 EQU720882 EGY720882 DXC720882 DNG720882 DDK720882 CTO720882 CJS720882 BZW720882 BQA720882 BGE720882 AWI720882 AMM720882 ACQ720882 SU720882 IY720882 C720882 WVK655346 WLO655346 WBS655346 VRW655346 VIA655346 UYE655346 UOI655346 UEM655346 TUQ655346 TKU655346 TAY655346 SRC655346 SHG655346 RXK655346 RNO655346 RDS655346 QTW655346 QKA655346 QAE655346 PQI655346 PGM655346 OWQ655346 OMU655346 OCY655346 NTC655346 NJG655346 MZK655346 MPO655346 MFS655346 LVW655346 LMA655346 LCE655346 KSI655346 KIM655346 JYQ655346 JOU655346 JEY655346 IVC655346 ILG655346 IBK655346 HRO655346 HHS655346 GXW655346 GOA655346 GEE655346 FUI655346 FKM655346 FAQ655346 EQU655346 EGY655346 DXC655346 DNG655346 DDK655346 CTO655346 CJS655346 BZW655346 BQA655346 BGE655346 AWI655346 AMM655346 ACQ655346 SU655346 IY655346 C655346 WVK589810 WLO589810 WBS589810 VRW589810 VIA589810 UYE589810 UOI589810 UEM589810 TUQ589810 TKU589810 TAY589810 SRC589810 SHG589810 RXK589810 RNO589810 RDS589810 QTW589810 QKA589810 QAE589810 PQI589810 PGM589810 OWQ589810 OMU589810 OCY589810 NTC589810 NJG589810 MZK589810 MPO589810 MFS589810 LVW589810 LMA589810 LCE589810 KSI589810 KIM589810 JYQ589810 JOU589810 JEY589810 IVC589810 ILG589810 IBK589810 HRO589810 HHS589810 GXW589810 GOA589810 GEE589810 FUI589810 FKM589810 FAQ589810 EQU589810 EGY589810 DXC589810 DNG589810 DDK589810 CTO589810 CJS589810 BZW589810 BQA589810 BGE589810 AWI589810 AMM589810 ACQ589810 SU589810 IY589810 C589810 WVK524274 WLO524274 WBS524274 VRW524274 VIA524274 UYE524274 UOI524274 UEM524274 TUQ524274 TKU524274 TAY524274 SRC524274 SHG524274 RXK524274 RNO524274 RDS524274 QTW524274 QKA524274 QAE524274 PQI524274 PGM524274 OWQ524274 OMU524274 OCY524274 NTC524274 NJG524274 MZK524274 MPO524274 MFS524274 LVW524274 LMA524274 LCE524274 KSI524274 KIM524274 JYQ524274 JOU524274 JEY524274 IVC524274 ILG524274 IBK524274 HRO524274 HHS524274 GXW524274 GOA524274 GEE524274 FUI524274 FKM524274 FAQ524274 EQU524274 EGY524274 DXC524274 DNG524274 DDK524274 CTO524274 CJS524274 BZW524274 BQA524274 BGE524274 AWI524274 AMM524274 ACQ524274 SU524274 IY524274 C524274 WVK458738 WLO458738 WBS458738 VRW458738 VIA458738 UYE458738 UOI458738 UEM458738 TUQ458738 TKU458738 TAY458738 SRC458738 SHG458738 RXK458738 RNO458738 RDS458738 QTW458738 QKA458738 QAE458738 PQI458738 PGM458738 OWQ458738 OMU458738 OCY458738 NTC458738 NJG458738 MZK458738 MPO458738 MFS458738 LVW458738 LMA458738 LCE458738 KSI458738 KIM458738 JYQ458738 JOU458738 JEY458738 IVC458738 ILG458738 IBK458738 HRO458738 HHS458738 GXW458738 GOA458738 GEE458738 FUI458738 FKM458738 FAQ458738 EQU458738 EGY458738 DXC458738 DNG458738 DDK458738 CTO458738 CJS458738 BZW458738 BQA458738 BGE458738 AWI458738 AMM458738 ACQ458738 SU458738 IY458738 C458738 WVK393202 WLO393202 WBS393202 VRW393202 VIA393202 UYE393202 UOI393202 UEM393202 TUQ393202 TKU393202 TAY393202 SRC393202 SHG393202 RXK393202 RNO393202 RDS393202 QTW393202 QKA393202 QAE393202 PQI393202 PGM393202 OWQ393202 OMU393202 OCY393202 NTC393202 NJG393202 MZK393202 MPO393202 MFS393202 LVW393202 LMA393202 LCE393202 KSI393202 KIM393202 JYQ393202 JOU393202 JEY393202 IVC393202 ILG393202 IBK393202 HRO393202 HHS393202 GXW393202 GOA393202 GEE393202 FUI393202 FKM393202 FAQ393202 EQU393202 EGY393202 DXC393202 DNG393202 DDK393202 CTO393202 CJS393202 BZW393202 BQA393202 BGE393202 AWI393202 AMM393202 ACQ393202 SU393202 IY393202 C393202 WVK327666 WLO327666 WBS327666 VRW327666 VIA327666 UYE327666 UOI327666 UEM327666 TUQ327666 TKU327666 TAY327666 SRC327666 SHG327666 RXK327666 RNO327666 RDS327666 QTW327666 QKA327666 QAE327666 PQI327666 PGM327666 OWQ327666 OMU327666 OCY327666 NTC327666 NJG327666 MZK327666 MPO327666 MFS327666 LVW327666 LMA327666 LCE327666 KSI327666 KIM327666 JYQ327666 JOU327666 JEY327666 IVC327666 ILG327666 IBK327666 HRO327666 HHS327666 GXW327666 GOA327666 GEE327666 FUI327666 FKM327666 FAQ327666 EQU327666 EGY327666 DXC327666 DNG327666 DDK327666 CTO327666 CJS327666 BZW327666 BQA327666 BGE327666 AWI327666 AMM327666 ACQ327666 SU327666 IY327666 C327666 WVK262130 WLO262130 WBS262130 VRW262130 VIA262130 UYE262130 UOI262130 UEM262130 TUQ262130 TKU262130 TAY262130 SRC262130 SHG262130 RXK262130 RNO262130 RDS262130 QTW262130 QKA262130 QAE262130 PQI262130 PGM262130 OWQ262130 OMU262130 OCY262130 NTC262130 NJG262130 MZK262130 MPO262130 MFS262130 LVW262130 LMA262130 LCE262130 KSI262130 KIM262130 JYQ262130 JOU262130 JEY262130 IVC262130 ILG262130 IBK262130 HRO262130 HHS262130 GXW262130 GOA262130 GEE262130 FUI262130 FKM262130 FAQ262130 EQU262130 EGY262130 DXC262130 DNG262130 DDK262130 CTO262130 CJS262130 BZW262130 BQA262130 BGE262130 AWI262130 AMM262130 ACQ262130 SU262130 IY262130 C262130 WVK196594 WLO196594 WBS196594 VRW196594 VIA196594 UYE196594 UOI196594 UEM196594 TUQ196594 TKU196594 TAY196594 SRC196594 SHG196594 RXK196594 RNO196594 RDS196594 QTW196594 QKA196594 QAE196594 PQI196594 PGM196594 OWQ196594 OMU196594 OCY196594 NTC196594 NJG196594 MZK196594 MPO196594 MFS196594 LVW196594 LMA196594 LCE196594 KSI196594 KIM196594 JYQ196594 JOU196594 JEY196594 IVC196594 ILG196594 IBK196594 HRO196594 HHS196594 GXW196594 GOA196594 GEE196594 FUI196594 FKM196594 FAQ196594 EQU196594 EGY196594 DXC196594 DNG196594 DDK196594 CTO196594 CJS196594 BZW196594 BQA196594 BGE196594 AWI196594 AMM196594 ACQ196594 SU196594 IY196594 C196594 WVK131058 WLO131058 WBS131058 VRW131058 VIA131058 UYE131058 UOI131058 UEM131058 TUQ131058 TKU131058 TAY131058 SRC131058 SHG131058 RXK131058 RNO131058 RDS131058 QTW131058 QKA131058 QAE131058 PQI131058 PGM131058 OWQ131058 OMU131058 OCY131058 NTC131058 NJG131058 MZK131058 MPO131058 MFS131058 LVW131058 LMA131058 LCE131058 KSI131058 KIM131058 JYQ131058 JOU131058 JEY131058 IVC131058 ILG131058 IBK131058 HRO131058 HHS131058 GXW131058 GOA131058 GEE131058 FUI131058 FKM131058 FAQ131058 EQU131058 EGY131058 DXC131058 DNG131058 DDK131058 CTO131058 CJS131058 BZW131058 BQA131058 BGE131058 AWI131058 AMM131058 ACQ131058 SU131058 IY131058 C131058 WVK65522 WLO65522 WBS65522 VRW65522 VIA65522 UYE65522 UOI65522 UEM65522 TUQ65522 TKU65522 TAY65522 SRC65522 SHG65522 RXK65522 RNO65522 RDS65522 QTW65522 QKA65522 QAE65522 PQI65522 PGM65522 OWQ65522 OMU65522 OCY65522 NTC65522 NJG65522 MZK65522 MPO65522 MFS65522 LVW65522 LMA65522 LCE65522 KSI65522 KIM65522 JYQ65522 JOU65522 JEY65522 IVC65522 ILG65522 IBK65522 HRO65522 HHS65522 GXW65522 GOA65522 GEE65522 FUI65522 FKM65522 FAQ65522 EQU65522 EGY65522 DXC65522 DNG65522 DDK65522 CTO65522 CJS65522 BZW65522 BQA65522 BGE65522 AWI65522 AMM65522 ACQ65522 SU65522 IY65522 C65522" xr:uid="{00000000-0002-0000-0000-000000000000}">
      <formula1>$A$10:$A$20</formula1>
    </dataValidation>
  </dataValidations>
  <hyperlinks>
    <hyperlink ref="C11" location="'Tableau 1 Production ST RC'!A1" display="Tableau 1 : Production ST RC" xr:uid="{00000000-0004-0000-0000-000000000000}"/>
    <hyperlink ref="C13" location="'Tableau 3 Installation solaire '!A1" display="Tableau 3: Installation solaire" xr:uid="{00000000-0004-0000-0000-000001000000}"/>
    <hyperlink ref="C14" location="'Tableau 4 Evolution besoins RC '!A1" display="Tableau 4 : Evolution besoins RC" xr:uid="{00000000-0004-0000-0000-000002000000}"/>
    <hyperlink ref="C15" location="'Tableau 5 Décomposition métrés'!A1" display="Tableau 5 : Décomposition des métrés" xr:uid="{00000000-0004-0000-0000-000003000000}"/>
    <hyperlink ref="C16" location="'Tableau 6 CAPEX OPEX'!A1" display="Tableau 6 : CAPEX / OPEX" xr:uid="{00000000-0004-0000-0000-000004000000}"/>
    <hyperlink ref="C17" location="'Tableau 7 Impact subvention'!A1" display="Tableau 7 : Impact subvention" xr:uid="{00000000-0004-0000-0000-000005000000}"/>
    <hyperlink ref="C18" location="'Tableau 8 CEP'!A1" display="Tableau 8 : Compte d'Exploitation Prévisionnel" xr:uid="{00000000-0004-0000-0000-000006000000}"/>
    <hyperlink ref="C12" location="'Tableau 2 Besoins RC'!A1" display="Tableau 2 : Besoins RC" xr:uid="{00000000-0004-0000-0000-000007000000}"/>
    <hyperlink ref="C10" location="'Volet Financier'!A1" display="Volet Financier" xr:uid="{80243977-824B-44CB-9316-5C6D5DE8F462}"/>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C27A-AFA4-47D9-A4FC-0C2C7C4129B5}">
  <dimension ref="A1:AK112"/>
  <sheetViews>
    <sheetView workbookViewId="0">
      <selection activeCell="U14" sqref="U14"/>
    </sheetView>
  </sheetViews>
  <sheetFormatPr baseColWidth="10" defaultColWidth="9.140625" defaultRowHeight="15" x14ac:dyDescent="0.25"/>
  <cols>
    <col min="1" max="1" width="94.42578125" style="66" customWidth="1"/>
    <col min="2" max="2" width="11" style="66" customWidth="1"/>
    <col min="3" max="3" width="6.7109375" style="66" customWidth="1"/>
    <col min="4" max="8" width="6.140625" style="66" customWidth="1"/>
    <col min="9" max="9" width="6.28515625" customWidth="1"/>
    <col min="10" max="11" width="7.140625" customWidth="1"/>
    <col min="12" max="21" width="5.5703125" customWidth="1"/>
    <col min="22" max="22" width="11.7109375" customWidth="1"/>
    <col min="23" max="23" width="17.85546875" customWidth="1"/>
    <col min="24" max="30" width="5.5703125" customWidth="1"/>
    <col min="31" max="31" width="16.140625" customWidth="1"/>
    <col min="32" max="32" width="17" customWidth="1"/>
    <col min="33" max="36" width="5.5703125" customWidth="1"/>
  </cols>
  <sheetData>
    <row r="1" spans="1:37" ht="133.5" customHeight="1" thickBot="1" x14ac:dyDescent="0.3">
      <c r="A1" s="507" t="s">
        <v>548</v>
      </c>
      <c r="B1" s="509"/>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211"/>
      <c r="AG1" s="211"/>
      <c r="AH1" s="211"/>
      <c r="AI1" s="211"/>
      <c r="AJ1" s="211"/>
      <c r="AK1" s="211"/>
    </row>
    <row r="2" spans="1:37" x14ac:dyDescent="0.25">
      <c r="A2" s="241"/>
      <c r="B2" s="241"/>
      <c r="C2" s="241"/>
      <c r="D2" s="241"/>
      <c r="E2" s="241"/>
      <c r="F2" s="241"/>
      <c r="G2" s="241"/>
      <c r="H2" s="24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row>
    <row r="3" spans="1:37" x14ac:dyDescent="0.25">
      <c r="A3" s="242" t="s">
        <v>352</v>
      </c>
      <c r="B3" s="241"/>
      <c r="C3" s="241"/>
      <c r="D3" s="241"/>
      <c r="E3" s="241"/>
      <c r="F3" s="241"/>
      <c r="G3" s="241"/>
      <c r="H3" s="241"/>
      <c r="I3" s="211"/>
      <c r="J3" s="211"/>
      <c r="K3" s="211"/>
      <c r="L3" s="211"/>
      <c r="M3" s="211"/>
      <c r="N3" s="211"/>
      <c r="O3" s="211"/>
      <c r="P3" s="211"/>
      <c r="Q3" s="211"/>
      <c r="R3" s="211"/>
      <c r="S3" s="211"/>
      <c r="T3" s="211"/>
      <c r="U3" s="211"/>
      <c r="V3" s="211"/>
      <c r="W3" s="211"/>
      <c r="X3" s="211"/>
      <c r="Y3" s="211"/>
      <c r="Z3" s="211"/>
      <c r="AA3" s="211"/>
      <c r="AB3" s="211"/>
      <c r="AC3" s="211"/>
      <c r="AD3" s="211"/>
      <c r="AE3" s="211"/>
      <c r="AF3" s="252"/>
      <c r="AG3" s="211"/>
      <c r="AH3" s="211"/>
      <c r="AI3" s="211"/>
      <c r="AJ3" s="211"/>
      <c r="AK3" s="211"/>
    </row>
    <row r="4" spans="1:37" x14ac:dyDescent="0.25">
      <c r="A4" s="243" t="s">
        <v>353</v>
      </c>
      <c r="B4" s="244"/>
      <c r="C4" s="241"/>
      <c r="D4" s="241"/>
      <c r="E4" s="241"/>
      <c r="F4" s="241"/>
      <c r="G4" s="241"/>
      <c r="H4" s="241"/>
      <c r="I4" s="211"/>
      <c r="J4" s="211"/>
      <c r="K4" s="211"/>
      <c r="L4" s="211"/>
      <c r="M4" s="211"/>
      <c r="N4" s="211"/>
      <c r="O4" s="211"/>
      <c r="P4" s="211"/>
      <c r="Q4" s="211"/>
      <c r="R4" s="211"/>
      <c r="S4" s="211"/>
      <c r="T4" s="211"/>
      <c r="U4" s="211"/>
      <c r="V4" s="211"/>
      <c r="W4" s="211"/>
      <c r="X4" s="211"/>
      <c r="Y4" s="211"/>
      <c r="Z4" s="211"/>
      <c r="AA4" s="211"/>
      <c r="AB4" s="211"/>
      <c r="AC4" s="211"/>
      <c r="AD4" s="211"/>
      <c r="AE4" s="211"/>
      <c r="AF4" s="252"/>
      <c r="AG4" s="211"/>
      <c r="AH4" s="211"/>
      <c r="AI4" s="211"/>
      <c r="AJ4" s="211"/>
      <c r="AK4" s="211"/>
    </row>
    <row r="5" spans="1:37" x14ac:dyDescent="0.25">
      <c r="A5" s="243" t="s">
        <v>354</v>
      </c>
      <c r="B5" s="245"/>
      <c r="C5" s="241"/>
      <c r="D5" s="241"/>
      <c r="E5" s="241"/>
      <c r="F5" s="241"/>
      <c r="G5" s="241"/>
      <c r="H5" s="241"/>
      <c r="I5" s="211"/>
      <c r="J5" s="211"/>
      <c r="K5" s="211"/>
      <c r="L5" s="211"/>
      <c r="M5" s="211"/>
      <c r="N5" s="211"/>
      <c r="O5" s="211"/>
      <c r="P5" s="211"/>
      <c r="Q5" s="211"/>
      <c r="R5" s="211"/>
      <c r="S5" s="211"/>
      <c r="T5" s="211"/>
      <c r="U5" s="211"/>
      <c r="V5" s="211"/>
      <c r="W5" s="211"/>
      <c r="X5" s="211"/>
      <c r="Y5" s="211"/>
      <c r="Z5" s="211"/>
      <c r="AA5" s="211"/>
      <c r="AB5" s="211"/>
      <c r="AC5" s="211"/>
      <c r="AD5" s="211"/>
      <c r="AE5" s="211"/>
      <c r="AF5" s="252"/>
      <c r="AG5" s="211"/>
      <c r="AH5" s="211"/>
      <c r="AI5" s="211"/>
      <c r="AJ5" s="211"/>
      <c r="AK5" s="211"/>
    </row>
    <row r="6" spans="1:37" ht="15.75" thickBot="1" x14ac:dyDescent="0.3">
      <c r="A6" s="243"/>
      <c r="B6" s="241"/>
      <c r="C6" s="241"/>
      <c r="D6" s="241"/>
      <c r="E6" s="241"/>
      <c r="F6" s="241"/>
      <c r="G6" s="241"/>
      <c r="H6" s="241"/>
      <c r="I6" s="211"/>
      <c r="J6" s="211"/>
      <c r="K6" s="211"/>
      <c r="L6" s="211"/>
      <c r="M6" s="211"/>
      <c r="N6" s="211"/>
      <c r="O6" s="211"/>
      <c r="P6" s="211"/>
      <c r="Q6" s="211"/>
      <c r="R6" s="211"/>
      <c r="S6" s="211"/>
      <c r="T6" s="211"/>
      <c r="U6" s="211"/>
      <c r="V6" s="211"/>
      <c r="W6" s="211"/>
      <c r="X6" s="211"/>
      <c r="Y6" s="211"/>
      <c r="Z6" s="211"/>
      <c r="AA6" s="211"/>
      <c r="AB6" s="211"/>
      <c r="AC6" s="211"/>
      <c r="AD6" s="211"/>
      <c r="AE6" s="211"/>
      <c r="AF6" s="252"/>
      <c r="AG6" s="211"/>
      <c r="AH6" s="211"/>
      <c r="AI6" s="211"/>
      <c r="AJ6" s="211"/>
      <c r="AK6" s="211"/>
    </row>
    <row r="7" spans="1:37" ht="20.45" customHeight="1" thickBot="1" x14ac:dyDescent="0.3">
      <c r="A7" s="246" t="s">
        <v>355</v>
      </c>
      <c r="B7" s="211"/>
      <c r="C7" s="241"/>
      <c r="D7" s="211"/>
      <c r="E7" s="211"/>
      <c r="F7" s="211"/>
      <c r="G7" s="211"/>
      <c r="H7" s="211"/>
      <c r="I7" s="211"/>
      <c r="J7" s="211"/>
      <c r="K7" s="211"/>
      <c r="L7" s="211"/>
      <c r="M7" s="211"/>
      <c r="N7" s="211"/>
      <c r="O7" s="211"/>
      <c r="P7" s="211"/>
      <c r="Q7" s="211"/>
      <c r="R7" s="211"/>
      <c r="S7" s="211"/>
      <c r="T7" s="211"/>
      <c r="U7" s="211"/>
      <c r="V7" s="211"/>
      <c r="W7" s="211"/>
      <c r="X7" s="211"/>
      <c r="Y7" s="211"/>
      <c r="Z7" s="211"/>
      <c r="AA7" s="211"/>
      <c r="AB7" s="211"/>
    </row>
    <row r="8" spans="1:37" ht="18.600000000000001" customHeight="1" x14ac:dyDescent="0.25">
      <c r="A8" s="247"/>
      <c r="B8" s="211"/>
      <c r="C8" s="241"/>
      <c r="D8" s="211"/>
      <c r="E8" s="211"/>
      <c r="F8" s="211"/>
      <c r="G8" s="211"/>
      <c r="H8" s="211"/>
      <c r="I8" s="211"/>
      <c r="J8" s="211"/>
      <c r="K8" s="211"/>
      <c r="L8" s="211"/>
      <c r="M8" s="211"/>
      <c r="N8" s="211"/>
      <c r="O8" s="211"/>
      <c r="P8" s="211"/>
      <c r="Q8" s="211"/>
      <c r="R8" s="211"/>
      <c r="S8" s="211"/>
      <c r="T8" s="211"/>
      <c r="U8" s="211"/>
      <c r="V8" s="211"/>
      <c r="W8" s="211"/>
      <c r="X8" s="211"/>
      <c r="Y8" s="211"/>
      <c r="Z8" s="211"/>
      <c r="AA8" s="211"/>
      <c r="AB8" s="211"/>
    </row>
    <row r="9" spans="1:37" ht="18.600000000000001" customHeight="1" thickBot="1" x14ac:dyDescent="0.3">
      <c r="A9" s="211"/>
      <c r="B9" s="211"/>
      <c r="C9" s="241"/>
      <c r="D9" s="211"/>
      <c r="E9" s="211"/>
      <c r="F9" s="211"/>
      <c r="G9" s="211"/>
      <c r="H9" s="211"/>
      <c r="I9" s="211"/>
      <c r="J9" s="211"/>
      <c r="K9" s="211"/>
      <c r="L9" s="211"/>
      <c r="M9" s="211"/>
      <c r="N9" s="211"/>
      <c r="O9" s="211"/>
      <c r="P9" s="211"/>
      <c r="Q9" s="211"/>
      <c r="R9" s="211"/>
      <c r="S9" s="211"/>
      <c r="T9" s="211"/>
      <c r="U9" s="211"/>
      <c r="V9" s="211"/>
      <c r="W9" s="211"/>
      <c r="X9" s="211"/>
      <c r="Y9" s="211"/>
      <c r="Z9" s="211"/>
      <c r="AA9" s="211"/>
      <c r="AB9" s="211"/>
    </row>
    <row r="10" spans="1:37" ht="33" customHeight="1" thickBot="1" x14ac:dyDescent="0.3">
      <c r="A10" s="246" t="s">
        <v>356</v>
      </c>
      <c r="B10" s="211"/>
      <c r="C10" s="24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7" ht="18.600000000000001" customHeight="1" x14ac:dyDescent="0.25">
      <c r="A11" s="247"/>
      <c r="B11" s="211"/>
      <c r="C11" s="24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row>
    <row r="12" spans="1:37" ht="15.75" thickBot="1" x14ac:dyDescent="0.3">
      <c r="A12"/>
      <c r="B12"/>
      <c r="C12"/>
      <c r="D12"/>
      <c r="E12"/>
      <c r="F12"/>
      <c r="G12"/>
      <c r="H12"/>
    </row>
    <row r="13" spans="1:37" ht="83.1" customHeight="1" thickBot="1" x14ac:dyDescent="0.3">
      <c r="A13" s="531" t="s">
        <v>377</v>
      </c>
      <c r="B13" s="532"/>
      <c r="C13"/>
      <c r="D13"/>
      <c r="E13"/>
      <c r="F13"/>
      <c r="G13"/>
      <c r="H13"/>
    </row>
    <row r="14" spans="1:37" ht="15.75" thickBot="1" x14ac:dyDescent="0.3">
      <c r="A14" s="248" t="s">
        <v>242</v>
      </c>
      <c r="B14" s="249"/>
      <c r="C14"/>
      <c r="D14"/>
      <c r="E14"/>
      <c r="F14"/>
      <c r="G14"/>
      <c r="H14"/>
    </row>
    <row r="15" spans="1:37" ht="15.75" thickBot="1" x14ac:dyDescent="0.3">
      <c r="A15" s="248" t="s">
        <v>165</v>
      </c>
      <c r="B15" s="249"/>
      <c r="C15"/>
      <c r="D15"/>
      <c r="E15"/>
      <c r="F15"/>
      <c r="G15"/>
      <c r="H15"/>
    </row>
    <row r="16" spans="1:37" ht="15.75" thickBot="1" x14ac:dyDescent="0.3">
      <c r="A16" s="248" t="s">
        <v>357</v>
      </c>
      <c r="B16" s="249"/>
      <c r="C16"/>
      <c r="D16"/>
      <c r="E16"/>
      <c r="F16"/>
      <c r="G16"/>
      <c r="H16"/>
    </row>
    <row r="17" spans="1:28" ht="15.75" thickBot="1" x14ac:dyDescent="0.3">
      <c r="A17" s="248" t="s">
        <v>173</v>
      </c>
      <c r="B17" s="249"/>
      <c r="C17"/>
      <c r="D17"/>
      <c r="E17"/>
      <c r="F17"/>
      <c r="G17"/>
      <c r="H17"/>
    </row>
    <row r="18" spans="1:28" x14ac:dyDescent="0.25">
      <c r="A18" s="250" t="s">
        <v>358</v>
      </c>
      <c r="B18" s="251"/>
      <c r="C18"/>
      <c r="D18"/>
      <c r="E18"/>
      <c r="F18"/>
      <c r="G18"/>
      <c r="H18"/>
    </row>
    <row r="19" spans="1:28" x14ac:dyDescent="0.25">
      <c r="A19" s="250" t="s">
        <v>175</v>
      </c>
      <c r="B19" s="251"/>
      <c r="C19"/>
      <c r="D19"/>
      <c r="E19"/>
      <c r="F19"/>
      <c r="G19"/>
      <c r="H19"/>
    </row>
    <row r="20" spans="1:28" x14ac:dyDescent="0.25">
      <c r="A20" s="250" t="s">
        <v>359</v>
      </c>
      <c r="B20" s="251"/>
      <c r="C20"/>
      <c r="D20"/>
      <c r="E20"/>
      <c r="F20"/>
      <c r="G20"/>
      <c r="H20"/>
    </row>
    <row r="21" spans="1:28" ht="15.75" thickBot="1" x14ac:dyDescent="0.3">
      <c r="A21" s="250" t="s">
        <v>360</v>
      </c>
      <c r="B21" s="251"/>
      <c r="C21"/>
      <c r="D21"/>
      <c r="E21"/>
      <c r="F21"/>
      <c r="G21"/>
      <c r="H21"/>
    </row>
    <row r="22" spans="1:28" ht="66.599999999999994" customHeight="1" thickBot="1" x14ac:dyDescent="0.3">
      <c r="A22" s="531" t="s">
        <v>376</v>
      </c>
      <c r="B22" s="532"/>
      <c r="C22"/>
      <c r="D22"/>
      <c r="E22"/>
      <c r="F22"/>
      <c r="G22"/>
      <c r="H22"/>
    </row>
    <row r="23" spans="1:28" ht="15.75" thickBot="1" x14ac:dyDescent="0.3">
      <c r="A23" s="248" t="s">
        <v>361</v>
      </c>
      <c r="B23" s="249"/>
      <c r="C23"/>
      <c r="D23"/>
      <c r="E23"/>
      <c r="F23"/>
      <c r="G23"/>
      <c r="H23"/>
    </row>
    <row r="24" spans="1:28" ht="15.75" thickBot="1" x14ac:dyDescent="0.3">
      <c r="A24" s="248" t="s">
        <v>362</v>
      </c>
      <c r="B24" s="249"/>
      <c r="C24"/>
      <c r="D24"/>
      <c r="E24"/>
      <c r="F24"/>
      <c r="G24"/>
      <c r="H24"/>
    </row>
    <row r="25" spans="1:28" ht="15.75" thickBot="1" x14ac:dyDescent="0.3">
      <c r="A25"/>
      <c r="B25"/>
      <c r="C25"/>
      <c r="D25"/>
      <c r="E25"/>
      <c r="F25"/>
      <c r="G25"/>
      <c r="H25"/>
    </row>
    <row r="26" spans="1:28" ht="102.6" customHeight="1" thickBot="1" x14ac:dyDescent="0.3">
      <c r="A26" s="533" t="s">
        <v>375</v>
      </c>
      <c r="B26" s="534"/>
      <c r="C26" s="534"/>
      <c r="D26" s="534"/>
      <c r="E26" s="534"/>
      <c r="F26" s="534"/>
      <c r="G26" s="534"/>
      <c r="H26" s="534"/>
      <c r="I26" s="534"/>
      <c r="J26" s="534"/>
      <c r="K26" s="534"/>
      <c r="L26" s="534"/>
      <c r="M26" s="534"/>
      <c r="N26" s="534"/>
      <c r="O26" s="534"/>
      <c r="P26" s="534"/>
      <c r="Q26" s="534"/>
      <c r="R26" s="534"/>
      <c r="S26" s="534"/>
      <c r="T26" s="534"/>
      <c r="U26" s="534"/>
      <c r="V26" s="535"/>
    </row>
    <row r="27" spans="1:28" x14ac:dyDescent="0.25">
      <c r="A27" s="243"/>
      <c r="B27" s="211"/>
      <c r="C27" s="211"/>
      <c r="D27" s="211"/>
      <c r="E27" s="211"/>
      <c r="F27" s="211"/>
      <c r="G27" s="211"/>
      <c r="H27" s="211"/>
      <c r="I27" s="211"/>
      <c r="J27" s="211"/>
      <c r="K27" s="211"/>
      <c r="L27" s="211"/>
      <c r="M27" s="211"/>
      <c r="N27" s="211"/>
      <c r="O27" s="211"/>
      <c r="P27" s="211"/>
      <c r="Q27" s="211"/>
      <c r="R27" s="211"/>
      <c r="S27" s="211"/>
      <c r="T27" s="211"/>
      <c r="U27" s="211"/>
      <c r="V27" s="211"/>
      <c r="W27" s="252"/>
      <c r="X27" s="211"/>
      <c r="Y27" s="211"/>
      <c r="Z27" s="211"/>
      <c r="AA27" s="211"/>
      <c r="AB27" s="211"/>
    </row>
    <row r="28" spans="1:28" ht="15.75" thickBot="1" x14ac:dyDescent="0.3">
      <c r="A28" s="253" t="s">
        <v>195</v>
      </c>
      <c r="B28" s="253">
        <v>2024</v>
      </c>
      <c r="C28" s="253">
        <v>2025</v>
      </c>
      <c r="D28" s="253">
        <v>2026</v>
      </c>
      <c r="E28" s="253">
        <v>2027</v>
      </c>
      <c r="F28" s="253">
        <v>2028</v>
      </c>
      <c r="G28" s="253">
        <v>2029</v>
      </c>
      <c r="H28" s="253">
        <v>2030</v>
      </c>
      <c r="I28" s="253">
        <v>2031</v>
      </c>
      <c r="J28" s="253">
        <v>2032</v>
      </c>
      <c r="K28" s="253">
        <v>2033</v>
      </c>
      <c r="L28" s="253">
        <v>2034</v>
      </c>
      <c r="M28" s="253">
        <v>2035</v>
      </c>
      <c r="N28" s="253">
        <v>2036</v>
      </c>
      <c r="O28" s="253">
        <v>2037</v>
      </c>
      <c r="P28" s="253">
        <v>2038</v>
      </c>
      <c r="Q28" s="253">
        <v>2039</v>
      </c>
      <c r="R28" s="253">
        <v>2040</v>
      </c>
      <c r="S28" s="253">
        <v>2041</v>
      </c>
      <c r="T28" s="253">
        <v>2042</v>
      </c>
      <c r="U28" s="253">
        <v>2043</v>
      </c>
      <c r="V28" s="211"/>
      <c r="W28" s="211"/>
      <c r="X28" s="211"/>
      <c r="Y28" s="211"/>
      <c r="Z28" s="211"/>
      <c r="AA28" s="211"/>
    </row>
    <row r="29" spans="1:28" s="67" customFormat="1" ht="15.75" thickBot="1" x14ac:dyDescent="0.3">
      <c r="A29" s="254" t="s">
        <v>363</v>
      </c>
      <c r="B29" s="255">
        <f>B23+B24-SUM(B14:B17)</f>
        <v>0</v>
      </c>
      <c r="C29" s="256">
        <f t="shared" ref="C29:U29" si="0">$B$23-SUM($B$14:$B$17)</f>
        <v>0</v>
      </c>
      <c r="D29" s="256">
        <f t="shared" si="0"/>
        <v>0</v>
      </c>
      <c r="E29" s="256">
        <f t="shared" si="0"/>
        <v>0</v>
      </c>
      <c r="F29" s="256">
        <f t="shared" si="0"/>
        <v>0</v>
      </c>
      <c r="G29" s="256">
        <f t="shared" si="0"/>
        <v>0</v>
      </c>
      <c r="H29" s="256">
        <f t="shared" si="0"/>
        <v>0</v>
      </c>
      <c r="I29" s="256">
        <f t="shared" si="0"/>
        <v>0</v>
      </c>
      <c r="J29" s="256">
        <f t="shared" si="0"/>
        <v>0</v>
      </c>
      <c r="K29" s="256">
        <f t="shared" si="0"/>
        <v>0</v>
      </c>
      <c r="L29" s="256">
        <f t="shared" si="0"/>
        <v>0</v>
      </c>
      <c r="M29" s="256">
        <f t="shared" si="0"/>
        <v>0</v>
      </c>
      <c r="N29" s="256">
        <f t="shared" si="0"/>
        <v>0</v>
      </c>
      <c r="O29" s="256">
        <f t="shared" si="0"/>
        <v>0</v>
      </c>
      <c r="P29" s="256">
        <f t="shared" si="0"/>
        <v>0</v>
      </c>
      <c r="Q29" s="256">
        <f t="shared" si="0"/>
        <v>0</v>
      </c>
      <c r="R29" s="256">
        <f t="shared" si="0"/>
        <v>0</v>
      </c>
      <c r="S29" s="256">
        <f t="shared" si="0"/>
        <v>0</v>
      </c>
      <c r="T29" s="256">
        <f t="shared" si="0"/>
        <v>0</v>
      </c>
      <c r="U29" s="256">
        <f t="shared" si="0"/>
        <v>0</v>
      </c>
      <c r="V29" s="70"/>
      <c r="W29" s="70"/>
      <c r="X29" s="70"/>
      <c r="Y29" s="70"/>
      <c r="Z29" s="70"/>
      <c r="AA29" s="70"/>
    </row>
    <row r="30" spans="1:28" x14ac:dyDescent="0.25">
      <c r="A30" s="241"/>
      <c r="B30" s="211"/>
      <c r="C30" s="211"/>
      <c r="D30" s="211"/>
      <c r="E30" s="211"/>
      <c r="F30" s="211"/>
      <c r="G30" s="211"/>
      <c r="H30" s="211"/>
      <c r="I30" s="211"/>
      <c r="J30" s="211"/>
      <c r="K30" s="211"/>
      <c r="L30" s="211"/>
      <c r="M30" s="211"/>
      <c r="N30" s="211"/>
      <c r="O30" s="211"/>
      <c r="P30" s="211"/>
      <c r="Q30" s="211"/>
      <c r="R30" s="211"/>
      <c r="S30" s="211"/>
      <c r="T30" s="211"/>
      <c r="U30" s="211"/>
      <c r="V30" s="252" t="s">
        <v>364</v>
      </c>
      <c r="W30" s="211"/>
      <c r="X30" s="211"/>
      <c r="Y30" s="211"/>
      <c r="Z30" s="211"/>
      <c r="AA30" s="211"/>
    </row>
    <row r="31" spans="1:28" ht="20.45" customHeight="1" x14ac:dyDescent="0.25">
      <c r="A31" s="257" t="s">
        <v>365</v>
      </c>
      <c r="B31" s="258">
        <f>-A8</f>
        <v>0</v>
      </c>
      <c r="C31" s="259"/>
      <c r="D31" s="259"/>
      <c r="E31" s="259"/>
      <c r="F31" s="259"/>
      <c r="G31" s="259"/>
      <c r="H31" s="259"/>
      <c r="I31" s="259"/>
      <c r="J31" s="259"/>
      <c r="K31" s="259"/>
      <c r="L31" s="259"/>
      <c r="M31" s="259"/>
      <c r="N31" s="259"/>
      <c r="O31" s="259"/>
      <c r="P31" s="259"/>
      <c r="Q31" s="259"/>
      <c r="R31" s="259"/>
      <c r="S31" s="259"/>
      <c r="T31" s="259"/>
      <c r="U31" s="259"/>
      <c r="V31" s="260">
        <f>SUM(B31:U31)</f>
        <v>0</v>
      </c>
      <c r="W31" s="211"/>
      <c r="X31" s="211"/>
      <c r="Y31" s="211"/>
      <c r="Z31" s="211"/>
      <c r="AA31" s="211"/>
    </row>
    <row r="32" spans="1:28" x14ac:dyDescent="0.25">
      <c r="A32" s="241"/>
      <c r="B32" s="211"/>
      <c r="C32" s="211"/>
      <c r="D32" s="211"/>
      <c r="E32" s="211"/>
      <c r="F32" s="211"/>
      <c r="G32" s="211"/>
      <c r="H32" s="211"/>
      <c r="I32" s="211"/>
      <c r="J32" s="211"/>
      <c r="K32" s="211"/>
      <c r="L32" s="211"/>
      <c r="M32" s="211"/>
      <c r="N32" s="211"/>
      <c r="O32" s="211"/>
      <c r="P32" s="211"/>
      <c r="Q32" s="211"/>
      <c r="R32" s="211"/>
      <c r="S32" s="211"/>
      <c r="T32" s="211"/>
      <c r="U32" s="211"/>
      <c r="V32" s="260"/>
      <c r="W32" s="211"/>
      <c r="X32" s="211"/>
      <c r="Y32" s="211"/>
      <c r="Z32" s="211"/>
      <c r="AA32" s="211"/>
    </row>
    <row r="33" spans="1:28" ht="17.100000000000001" customHeight="1" x14ac:dyDescent="0.25">
      <c r="A33" s="257" t="s">
        <v>366</v>
      </c>
      <c r="B33" s="258">
        <f>-$A$8/20</f>
        <v>0</v>
      </c>
      <c r="C33" s="258">
        <f t="shared" ref="C33:U33" si="1">-$A$8/20</f>
        <v>0</v>
      </c>
      <c r="D33" s="258">
        <f t="shared" si="1"/>
        <v>0</v>
      </c>
      <c r="E33" s="258">
        <f t="shared" si="1"/>
        <v>0</v>
      </c>
      <c r="F33" s="258">
        <f t="shared" si="1"/>
        <v>0</v>
      </c>
      <c r="G33" s="258">
        <f t="shared" si="1"/>
        <v>0</v>
      </c>
      <c r="H33" s="258">
        <f t="shared" si="1"/>
        <v>0</v>
      </c>
      <c r="I33" s="258">
        <f t="shared" si="1"/>
        <v>0</v>
      </c>
      <c r="J33" s="258">
        <f t="shared" si="1"/>
        <v>0</v>
      </c>
      <c r="K33" s="258">
        <f t="shared" si="1"/>
        <v>0</v>
      </c>
      <c r="L33" s="258">
        <f t="shared" si="1"/>
        <v>0</v>
      </c>
      <c r="M33" s="258">
        <f t="shared" si="1"/>
        <v>0</v>
      </c>
      <c r="N33" s="258">
        <f t="shared" si="1"/>
        <v>0</v>
      </c>
      <c r="O33" s="258">
        <f t="shared" si="1"/>
        <v>0</v>
      </c>
      <c r="P33" s="258">
        <f t="shared" si="1"/>
        <v>0</v>
      </c>
      <c r="Q33" s="258">
        <f t="shared" si="1"/>
        <v>0</v>
      </c>
      <c r="R33" s="258">
        <f t="shared" si="1"/>
        <v>0</v>
      </c>
      <c r="S33" s="258">
        <f t="shared" si="1"/>
        <v>0</v>
      </c>
      <c r="T33" s="258">
        <f t="shared" si="1"/>
        <v>0</v>
      </c>
      <c r="U33" s="258">
        <f t="shared" si="1"/>
        <v>0</v>
      </c>
      <c r="V33" s="260">
        <f>SUM(B33:U33)</f>
        <v>0</v>
      </c>
      <c r="W33" s="211"/>
      <c r="X33" s="211"/>
      <c r="Y33" s="211"/>
      <c r="Z33" s="211"/>
      <c r="AA33" s="211"/>
    </row>
    <row r="34" spans="1:28" x14ac:dyDescent="0.25">
      <c r="A34" s="241"/>
      <c r="B34" s="211"/>
      <c r="C34" s="211"/>
      <c r="D34" s="211"/>
      <c r="E34" s="211"/>
      <c r="F34" s="211"/>
      <c r="G34" s="211"/>
      <c r="H34" s="211"/>
      <c r="I34" s="211"/>
      <c r="J34" s="211"/>
      <c r="K34" s="211"/>
      <c r="L34" s="211"/>
      <c r="M34" s="211"/>
      <c r="N34" s="211"/>
      <c r="O34" s="211"/>
      <c r="P34" s="211"/>
      <c r="Q34" s="211"/>
      <c r="R34" s="211"/>
      <c r="S34" s="211"/>
      <c r="T34" s="211"/>
      <c r="U34" s="211"/>
      <c r="V34" s="260"/>
      <c r="W34" s="211"/>
      <c r="X34" s="211"/>
      <c r="Y34" s="211"/>
      <c r="Z34" s="211"/>
      <c r="AA34" s="211"/>
    </row>
    <row r="35" spans="1:28" ht="33" customHeight="1" x14ac:dyDescent="0.25">
      <c r="A35" s="261" t="s">
        <v>367</v>
      </c>
      <c r="B35" s="262">
        <f>$A$11/20</f>
        <v>0</v>
      </c>
      <c r="C35" s="262">
        <f t="shared" ref="C35:U35" si="2">$A$11/20</f>
        <v>0</v>
      </c>
      <c r="D35" s="262">
        <f t="shared" si="2"/>
        <v>0</v>
      </c>
      <c r="E35" s="262">
        <f t="shared" si="2"/>
        <v>0</v>
      </c>
      <c r="F35" s="262">
        <f t="shared" si="2"/>
        <v>0</v>
      </c>
      <c r="G35" s="262">
        <f t="shared" si="2"/>
        <v>0</v>
      </c>
      <c r="H35" s="262">
        <f t="shared" si="2"/>
        <v>0</v>
      </c>
      <c r="I35" s="262">
        <f t="shared" si="2"/>
        <v>0</v>
      </c>
      <c r="J35" s="262">
        <f t="shared" si="2"/>
        <v>0</v>
      </c>
      <c r="K35" s="262">
        <f t="shared" si="2"/>
        <v>0</v>
      </c>
      <c r="L35" s="262">
        <f t="shared" si="2"/>
        <v>0</v>
      </c>
      <c r="M35" s="262">
        <f t="shared" si="2"/>
        <v>0</v>
      </c>
      <c r="N35" s="262">
        <f t="shared" si="2"/>
        <v>0</v>
      </c>
      <c r="O35" s="262">
        <f t="shared" si="2"/>
        <v>0</v>
      </c>
      <c r="P35" s="262">
        <f t="shared" si="2"/>
        <v>0</v>
      </c>
      <c r="Q35" s="262">
        <f t="shared" si="2"/>
        <v>0</v>
      </c>
      <c r="R35" s="262">
        <f t="shared" si="2"/>
        <v>0</v>
      </c>
      <c r="S35" s="262">
        <f t="shared" si="2"/>
        <v>0</v>
      </c>
      <c r="T35" s="262">
        <f t="shared" si="2"/>
        <v>0</v>
      </c>
      <c r="U35" s="262">
        <f t="shared" si="2"/>
        <v>0</v>
      </c>
      <c r="V35" s="260">
        <f>SUM(B35:U35)</f>
        <v>0</v>
      </c>
      <c r="W35" s="211"/>
      <c r="X35" s="211"/>
      <c r="Y35" s="211"/>
      <c r="Z35" s="211"/>
      <c r="AA35" s="211"/>
    </row>
    <row r="36" spans="1:28" x14ac:dyDescent="0.25">
      <c r="A36" s="241"/>
      <c r="B36" s="211"/>
      <c r="C36" s="211"/>
      <c r="D36" s="211"/>
      <c r="E36" s="211"/>
      <c r="F36" s="211"/>
      <c r="G36" s="211"/>
      <c r="H36" s="211"/>
      <c r="I36" s="211"/>
      <c r="J36" s="211"/>
      <c r="K36" s="211"/>
      <c r="L36" s="211"/>
      <c r="M36" s="211"/>
      <c r="N36" s="211"/>
      <c r="O36" s="211"/>
      <c r="P36" s="211"/>
      <c r="Q36" s="211"/>
      <c r="R36" s="211"/>
      <c r="S36" s="211"/>
      <c r="T36" s="211"/>
      <c r="U36" s="211"/>
      <c r="V36" s="260"/>
      <c r="W36" s="211"/>
      <c r="X36" s="211"/>
      <c r="Y36" s="211"/>
      <c r="Z36" s="211"/>
      <c r="AA36" s="211"/>
    </row>
    <row r="37" spans="1:28" x14ac:dyDescent="0.25">
      <c r="A37" s="261" t="s">
        <v>368</v>
      </c>
      <c r="B37" s="263">
        <f t="shared" ref="B37:U37" si="3">B29+B33+B35</f>
        <v>0</v>
      </c>
      <c r="C37" s="263">
        <f t="shared" si="3"/>
        <v>0</v>
      </c>
      <c r="D37" s="263">
        <f t="shared" si="3"/>
        <v>0</v>
      </c>
      <c r="E37" s="263">
        <f t="shared" si="3"/>
        <v>0</v>
      </c>
      <c r="F37" s="263">
        <f t="shared" si="3"/>
        <v>0</v>
      </c>
      <c r="G37" s="263">
        <f t="shared" si="3"/>
        <v>0</v>
      </c>
      <c r="H37" s="263">
        <f t="shared" si="3"/>
        <v>0</v>
      </c>
      <c r="I37" s="263">
        <f t="shared" si="3"/>
        <v>0</v>
      </c>
      <c r="J37" s="263">
        <f t="shared" si="3"/>
        <v>0</v>
      </c>
      <c r="K37" s="263">
        <f t="shared" si="3"/>
        <v>0</v>
      </c>
      <c r="L37" s="263">
        <f t="shared" si="3"/>
        <v>0</v>
      </c>
      <c r="M37" s="263">
        <f t="shared" si="3"/>
        <v>0</v>
      </c>
      <c r="N37" s="263">
        <f t="shared" si="3"/>
        <v>0</v>
      </c>
      <c r="O37" s="263">
        <f t="shared" si="3"/>
        <v>0</v>
      </c>
      <c r="P37" s="263">
        <f t="shared" si="3"/>
        <v>0</v>
      </c>
      <c r="Q37" s="263">
        <f t="shared" si="3"/>
        <v>0</v>
      </c>
      <c r="R37" s="263">
        <f t="shared" si="3"/>
        <v>0</v>
      </c>
      <c r="S37" s="263">
        <f t="shared" si="3"/>
        <v>0</v>
      </c>
      <c r="T37" s="263">
        <f t="shared" si="3"/>
        <v>0</v>
      </c>
      <c r="U37" s="263">
        <f t="shared" si="3"/>
        <v>0</v>
      </c>
      <c r="V37" s="260">
        <f>SUM(B37:U37)</f>
        <v>0</v>
      </c>
      <c r="W37" s="211"/>
      <c r="X37" s="211"/>
      <c r="Y37" s="211"/>
      <c r="Z37" s="211"/>
      <c r="AA37" s="211"/>
    </row>
    <row r="38" spans="1:28" x14ac:dyDescent="0.25">
      <c r="A38" s="241"/>
      <c r="B38" s="211"/>
      <c r="C38" s="211"/>
      <c r="D38" s="211"/>
      <c r="E38" s="211"/>
      <c r="F38" s="211"/>
      <c r="G38" s="211"/>
      <c r="H38" s="211"/>
      <c r="I38" s="211"/>
      <c r="J38" s="211"/>
      <c r="K38" s="211"/>
      <c r="L38" s="211"/>
      <c r="M38" s="211"/>
      <c r="N38" s="211"/>
      <c r="O38" s="211"/>
      <c r="P38" s="211"/>
      <c r="Q38" s="211"/>
      <c r="R38" s="211"/>
      <c r="S38" s="211"/>
      <c r="T38" s="211"/>
      <c r="U38" s="211"/>
      <c r="V38" s="260"/>
      <c r="W38" s="211"/>
      <c r="X38" s="211"/>
      <c r="Y38" s="211"/>
      <c r="Z38" s="211"/>
      <c r="AA38" s="211"/>
    </row>
    <row r="39" spans="1:28" x14ac:dyDescent="0.25">
      <c r="A39" s="261" t="s">
        <v>369</v>
      </c>
      <c r="B39" s="262">
        <f>-IF(B37&gt;0,B37*0.25,0)</f>
        <v>0</v>
      </c>
      <c r="C39" s="262">
        <f t="shared" ref="C39:U39" si="4">-IF(C37&gt;0,C37*0.25,0)</f>
        <v>0</v>
      </c>
      <c r="D39" s="262">
        <f t="shared" si="4"/>
        <v>0</v>
      </c>
      <c r="E39" s="262">
        <f t="shared" si="4"/>
        <v>0</v>
      </c>
      <c r="F39" s="262">
        <f t="shared" si="4"/>
        <v>0</v>
      </c>
      <c r="G39" s="262">
        <f t="shared" si="4"/>
        <v>0</v>
      </c>
      <c r="H39" s="262">
        <f t="shared" si="4"/>
        <v>0</v>
      </c>
      <c r="I39" s="262">
        <f t="shared" si="4"/>
        <v>0</v>
      </c>
      <c r="J39" s="262">
        <f t="shared" si="4"/>
        <v>0</v>
      </c>
      <c r="K39" s="262">
        <f t="shared" si="4"/>
        <v>0</v>
      </c>
      <c r="L39" s="262">
        <f t="shared" si="4"/>
        <v>0</v>
      </c>
      <c r="M39" s="262">
        <f t="shared" si="4"/>
        <v>0</v>
      </c>
      <c r="N39" s="262">
        <f t="shared" si="4"/>
        <v>0</v>
      </c>
      <c r="O39" s="262">
        <f t="shared" si="4"/>
        <v>0</v>
      </c>
      <c r="P39" s="262">
        <f t="shared" si="4"/>
        <v>0</v>
      </c>
      <c r="Q39" s="262">
        <f t="shared" si="4"/>
        <v>0</v>
      </c>
      <c r="R39" s="262">
        <f t="shared" si="4"/>
        <v>0</v>
      </c>
      <c r="S39" s="262">
        <f t="shared" si="4"/>
        <v>0</v>
      </c>
      <c r="T39" s="262">
        <f t="shared" si="4"/>
        <v>0</v>
      </c>
      <c r="U39" s="262">
        <f t="shared" si="4"/>
        <v>0</v>
      </c>
      <c r="V39" s="260">
        <f>SUM(B39:U39)</f>
        <v>0</v>
      </c>
      <c r="W39" s="211"/>
      <c r="X39" s="211"/>
      <c r="Y39" s="211"/>
      <c r="Z39" s="211"/>
      <c r="AA39" s="211"/>
    </row>
    <row r="40" spans="1:28" x14ac:dyDescent="0.25">
      <c r="A40" s="241"/>
      <c r="B40" s="211"/>
      <c r="C40" s="211"/>
      <c r="D40" s="211"/>
      <c r="E40" s="211"/>
      <c r="F40" s="211"/>
      <c r="G40" s="211"/>
      <c r="H40" s="211"/>
      <c r="I40" s="211"/>
      <c r="J40" s="211"/>
      <c r="K40" s="211"/>
      <c r="L40" s="211"/>
      <c r="M40" s="211"/>
      <c r="N40" s="211"/>
      <c r="O40" s="211"/>
      <c r="P40" s="211"/>
      <c r="Q40" s="211"/>
      <c r="R40" s="211"/>
      <c r="S40" s="211"/>
      <c r="T40" s="211"/>
      <c r="U40" s="211"/>
      <c r="V40" s="260"/>
      <c r="W40" s="211"/>
      <c r="X40" s="211"/>
      <c r="Y40" s="211"/>
      <c r="Z40" s="211"/>
      <c r="AA40" s="211"/>
    </row>
    <row r="41" spans="1:28" ht="30.6" customHeight="1" x14ac:dyDescent="0.25">
      <c r="A41" s="261" t="s">
        <v>370</v>
      </c>
      <c r="B41" s="258">
        <f>A11</f>
        <v>0</v>
      </c>
      <c r="C41" s="259"/>
      <c r="D41" s="259"/>
      <c r="E41" s="259"/>
      <c r="F41" s="259"/>
      <c r="G41" s="259"/>
      <c r="H41" s="259"/>
      <c r="I41" s="259"/>
      <c r="J41" s="259"/>
      <c r="K41" s="259"/>
      <c r="L41" s="259"/>
      <c r="M41" s="259"/>
      <c r="N41" s="259"/>
      <c r="O41" s="259"/>
      <c r="P41" s="259"/>
      <c r="Q41" s="259"/>
      <c r="R41" s="259"/>
      <c r="S41" s="259"/>
      <c r="T41" s="259"/>
      <c r="U41" s="259"/>
      <c r="V41" s="260">
        <f>SUM(B41:U41)</f>
        <v>0</v>
      </c>
      <c r="W41" s="211"/>
      <c r="X41" s="211"/>
      <c r="Y41" s="211"/>
      <c r="Z41" s="211"/>
      <c r="AA41" s="211"/>
    </row>
    <row r="42" spans="1:28" x14ac:dyDescent="0.25">
      <c r="A42" s="241"/>
      <c r="B42" s="211"/>
      <c r="C42" s="211"/>
      <c r="D42" s="211"/>
      <c r="E42" s="211"/>
      <c r="F42" s="211"/>
      <c r="G42" s="211"/>
      <c r="H42" s="211"/>
      <c r="I42" s="211"/>
      <c r="J42" s="211"/>
      <c r="K42" s="211"/>
      <c r="L42" s="211"/>
      <c r="M42" s="211"/>
      <c r="N42" s="211"/>
      <c r="O42" s="211"/>
      <c r="P42" s="211"/>
      <c r="Q42" s="211"/>
      <c r="R42" s="211"/>
      <c r="S42" s="211"/>
      <c r="T42" s="211"/>
      <c r="U42" s="211"/>
      <c r="V42" s="260"/>
      <c r="W42" s="211"/>
      <c r="X42" s="211"/>
      <c r="Y42" s="211"/>
      <c r="Z42" s="211"/>
      <c r="AA42" s="211"/>
    </row>
    <row r="43" spans="1:28" x14ac:dyDescent="0.25">
      <c r="A43" s="261" t="s">
        <v>371</v>
      </c>
      <c r="B43" s="263">
        <f t="shared" ref="B43:U43" si="5">B29+B31+B39</f>
        <v>0</v>
      </c>
      <c r="C43" s="263">
        <f t="shared" si="5"/>
        <v>0</v>
      </c>
      <c r="D43" s="263">
        <f t="shared" si="5"/>
        <v>0</v>
      </c>
      <c r="E43" s="263">
        <f t="shared" si="5"/>
        <v>0</v>
      </c>
      <c r="F43" s="263">
        <f t="shared" si="5"/>
        <v>0</v>
      </c>
      <c r="G43" s="263">
        <f t="shared" si="5"/>
        <v>0</v>
      </c>
      <c r="H43" s="263">
        <f t="shared" si="5"/>
        <v>0</v>
      </c>
      <c r="I43" s="263">
        <f t="shared" si="5"/>
        <v>0</v>
      </c>
      <c r="J43" s="263">
        <f t="shared" si="5"/>
        <v>0</v>
      </c>
      <c r="K43" s="263">
        <f t="shared" si="5"/>
        <v>0</v>
      </c>
      <c r="L43" s="263">
        <f t="shared" si="5"/>
        <v>0</v>
      </c>
      <c r="M43" s="263">
        <f t="shared" si="5"/>
        <v>0</v>
      </c>
      <c r="N43" s="263">
        <f t="shared" si="5"/>
        <v>0</v>
      </c>
      <c r="O43" s="263">
        <f t="shared" si="5"/>
        <v>0</v>
      </c>
      <c r="P43" s="263">
        <f t="shared" si="5"/>
        <v>0</v>
      </c>
      <c r="Q43" s="263">
        <f t="shared" si="5"/>
        <v>0</v>
      </c>
      <c r="R43" s="263">
        <f t="shared" si="5"/>
        <v>0</v>
      </c>
      <c r="S43" s="263">
        <f t="shared" si="5"/>
        <v>0</v>
      </c>
      <c r="T43" s="263">
        <f t="shared" si="5"/>
        <v>0</v>
      </c>
      <c r="U43" s="263">
        <f t="shared" si="5"/>
        <v>0</v>
      </c>
      <c r="V43" s="260">
        <f>SUM(B43:U43)</f>
        <v>0</v>
      </c>
      <c r="W43" s="211"/>
      <c r="X43" s="211"/>
      <c r="Y43" s="211"/>
      <c r="Z43" s="211"/>
      <c r="AA43" s="211"/>
    </row>
    <row r="44" spans="1:28" x14ac:dyDescent="0.25">
      <c r="A44" s="261" t="s">
        <v>372</v>
      </c>
      <c r="B44" s="263">
        <f>B43+B41</f>
        <v>0</v>
      </c>
      <c r="C44" s="263">
        <f t="shared" ref="C44" si="6">C43+C41</f>
        <v>0</v>
      </c>
      <c r="D44" s="263">
        <f>D43+D41</f>
        <v>0</v>
      </c>
      <c r="E44" s="263">
        <f t="shared" ref="E44:U44" si="7">E43+E41</f>
        <v>0</v>
      </c>
      <c r="F44" s="263">
        <f t="shared" si="7"/>
        <v>0</v>
      </c>
      <c r="G44" s="263">
        <f t="shared" si="7"/>
        <v>0</v>
      </c>
      <c r="H44" s="263">
        <f t="shared" si="7"/>
        <v>0</v>
      </c>
      <c r="I44" s="263">
        <f t="shared" si="7"/>
        <v>0</v>
      </c>
      <c r="J44" s="263">
        <f t="shared" si="7"/>
        <v>0</v>
      </c>
      <c r="K44" s="263">
        <f t="shared" si="7"/>
        <v>0</v>
      </c>
      <c r="L44" s="263">
        <f t="shared" si="7"/>
        <v>0</v>
      </c>
      <c r="M44" s="263">
        <f t="shared" si="7"/>
        <v>0</v>
      </c>
      <c r="N44" s="263">
        <f t="shared" si="7"/>
        <v>0</v>
      </c>
      <c r="O44" s="263">
        <f t="shared" si="7"/>
        <v>0</v>
      </c>
      <c r="P44" s="263">
        <f t="shared" si="7"/>
        <v>0</v>
      </c>
      <c r="Q44" s="263">
        <f t="shared" si="7"/>
        <v>0</v>
      </c>
      <c r="R44" s="263">
        <f t="shared" si="7"/>
        <v>0</v>
      </c>
      <c r="S44" s="263">
        <f t="shared" si="7"/>
        <v>0</v>
      </c>
      <c r="T44" s="263">
        <f t="shared" si="7"/>
        <v>0</v>
      </c>
      <c r="U44" s="263">
        <f t="shared" si="7"/>
        <v>0</v>
      </c>
      <c r="V44" s="260">
        <f>SUM(B44:U44)</f>
        <v>0</v>
      </c>
      <c r="W44" s="211"/>
      <c r="X44" s="211"/>
      <c r="Y44" s="211"/>
      <c r="Z44" s="211"/>
      <c r="AA44" s="211"/>
    </row>
    <row r="45" spans="1:28" x14ac:dyDescent="0.25">
      <c r="A45" s="24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row>
    <row r="46" spans="1:28" ht="30" x14ac:dyDescent="0.25">
      <c r="A46" s="264" t="s">
        <v>373</v>
      </c>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row>
    <row r="47" spans="1:28" x14ac:dyDescent="0.25">
      <c r="A47" s="265">
        <f>-NPV(0.0747,B43:U43)</f>
        <v>0</v>
      </c>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1:28" x14ac:dyDescent="0.25">
      <c r="A48" s="264" t="s">
        <v>374</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row>
    <row r="49" spans="1:37" x14ac:dyDescent="0.25">
      <c r="A49" s="266" t="e">
        <f>IRR(B44:U44)</f>
        <v>#NUM!</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row>
    <row r="50" spans="1:37" x14ac:dyDescent="0.25">
      <c r="A50" s="24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row>
    <row r="51" spans="1:37" x14ac:dyDescent="0.25">
      <c r="A51" s="24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row>
    <row r="52" spans="1:37" x14ac:dyDescent="0.25">
      <c r="A52" s="24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37" x14ac:dyDescent="0.25">
      <c r="A53" s="24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37" x14ac:dyDescent="0.25">
      <c r="A54" s="24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37" x14ac:dyDescent="0.25">
      <c r="A55" s="24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37" x14ac:dyDescent="0.25">
      <c r="A56" s="24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37" x14ac:dyDescent="0.25">
      <c r="A57" s="241"/>
      <c r="B57" s="241"/>
      <c r="C57" s="241"/>
      <c r="D57" s="241"/>
      <c r="E57" s="241"/>
      <c r="F57" s="241"/>
      <c r="G57" s="241"/>
      <c r="H57" s="24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row>
    <row r="58" spans="1:37" x14ac:dyDescent="0.25">
      <c r="A58" s="241"/>
      <c r="B58" s="241"/>
      <c r="C58" s="241"/>
      <c r="D58" s="241"/>
      <c r="E58" s="241"/>
      <c r="F58" s="241"/>
      <c r="G58" s="241"/>
      <c r="H58" s="24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row>
    <row r="59" spans="1:37" x14ac:dyDescent="0.25">
      <c r="A59" s="241"/>
      <c r="B59" s="241"/>
      <c r="C59" s="241"/>
      <c r="D59" s="241"/>
      <c r="E59" s="241"/>
      <c r="F59" s="241"/>
      <c r="G59" s="241"/>
      <c r="H59" s="24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row r="60" spans="1:37" x14ac:dyDescent="0.25">
      <c r="A60" s="241"/>
      <c r="B60" s="241"/>
      <c r="C60" s="241"/>
      <c r="D60" s="241"/>
      <c r="E60" s="241"/>
      <c r="F60" s="241"/>
      <c r="G60" s="241"/>
      <c r="H60" s="24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row>
    <row r="61" spans="1:37" x14ac:dyDescent="0.25">
      <c r="A61" s="241"/>
      <c r="B61" s="241"/>
      <c r="C61" s="241"/>
      <c r="D61" s="241"/>
      <c r="E61" s="241"/>
      <c r="F61" s="241"/>
      <c r="G61" s="241"/>
      <c r="H61" s="24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row>
    <row r="62" spans="1:37" x14ac:dyDescent="0.25">
      <c r="A62" s="241"/>
      <c r="B62" s="241"/>
      <c r="C62" s="241"/>
      <c r="D62" s="241"/>
      <c r="E62" s="241"/>
      <c r="F62" s="241"/>
      <c r="G62" s="241"/>
      <c r="H62" s="24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row>
    <row r="63" spans="1:37" x14ac:dyDescent="0.25">
      <c r="A63" s="241"/>
      <c r="B63" s="241"/>
      <c r="C63" s="241"/>
      <c r="D63" s="241"/>
      <c r="E63" s="241"/>
      <c r="F63" s="241"/>
      <c r="G63" s="241"/>
      <c r="H63" s="24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row>
    <row r="64" spans="1:37" x14ac:dyDescent="0.25">
      <c r="A64" s="241"/>
      <c r="B64" s="241"/>
      <c r="C64" s="241"/>
      <c r="D64" s="241"/>
      <c r="E64" s="241"/>
      <c r="F64" s="241"/>
      <c r="G64" s="241"/>
      <c r="H64" s="24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row>
    <row r="65" spans="1:37" x14ac:dyDescent="0.25">
      <c r="A65" s="241"/>
      <c r="B65" s="241"/>
      <c r="C65" s="241"/>
      <c r="D65" s="241"/>
      <c r="E65" s="241"/>
      <c r="F65" s="241"/>
      <c r="G65" s="241"/>
      <c r="H65" s="24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row>
    <row r="66" spans="1:37" x14ac:dyDescent="0.25">
      <c r="A66" s="241"/>
      <c r="B66" s="241"/>
      <c r="C66" s="241"/>
      <c r="D66" s="241"/>
      <c r="E66" s="241"/>
      <c r="F66" s="241"/>
      <c r="G66" s="241"/>
      <c r="H66" s="24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row>
    <row r="67" spans="1:37" x14ac:dyDescent="0.25">
      <c r="A67" s="241"/>
      <c r="B67" s="241"/>
      <c r="C67" s="241"/>
      <c r="D67" s="241"/>
      <c r="E67" s="241"/>
      <c r="F67" s="241"/>
      <c r="G67" s="241"/>
      <c r="H67" s="24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row>
    <row r="68" spans="1:37" x14ac:dyDescent="0.25">
      <c r="A68" s="241"/>
      <c r="B68" s="241"/>
      <c r="C68" s="241"/>
      <c r="D68" s="241"/>
      <c r="E68" s="241"/>
      <c r="F68" s="241"/>
      <c r="G68" s="241"/>
      <c r="H68" s="24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row>
    <row r="69" spans="1:37" x14ac:dyDescent="0.25">
      <c r="A69" s="241"/>
      <c r="B69" s="241"/>
      <c r="C69" s="241"/>
      <c r="D69" s="241"/>
      <c r="E69" s="241"/>
      <c r="F69" s="241"/>
      <c r="G69" s="241"/>
      <c r="H69" s="24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row>
    <row r="70" spans="1:37" x14ac:dyDescent="0.25">
      <c r="A70" s="241"/>
      <c r="B70" s="241"/>
      <c r="C70" s="241"/>
      <c r="D70" s="241"/>
      <c r="E70" s="241"/>
      <c r="F70" s="241"/>
      <c r="G70" s="241"/>
      <c r="H70" s="24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row>
    <row r="71" spans="1:37" x14ac:dyDescent="0.25">
      <c r="A71" s="241"/>
      <c r="B71" s="241"/>
      <c r="C71" s="241"/>
      <c r="D71" s="241"/>
      <c r="E71" s="241"/>
      <c r="F71" s="241"/>
      <c r="G71" s="241"/>
      <c r="H71" s="24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row>
    <row r="72" spans="1:37" x14ac:dyDescent="0.25">
      <c r="A72" s="241"/>
      <c r="B72" s="241"/>
      <c r="C72" s="241"/>
      <c r="D72" s="241"/>
      <c r="E72" s="241"/>
      <c r="F72" s="241"/>
      <c r="G72" s="241"/>
      <c r="H72" s="24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row>
    <row r="73" spans="1:37" x14ac:dyDescent="0.25">
      <c r="A73" s="241"/>
      <c r="B73" s="241"/>
      <c r="C73" s="241"/>
      <c r="D73" s="241"/>
      <c r="E73" s="241"/>
      <c r="F73" s="241"/>
      <c r="G73" s="241"/>
      <c r="H73" s="24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row>
    <row r="74" spans="1:37" x14ac:dyDescent="0.25">
      <c r="A74" s="241"/>
      <c r="B74" s="241"/>
      <c r="C74" s="241"/>
      <c r="D74" s="241"/>
      <c r="E74" s="241"/>
      <c r="F74" s="241"/>
      <c r="G74" s="241"/>
      <c r="H74" s="24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row>
    <row r="75" spans="1:37" x14ac:dyDescent="0.25">
      <c r="A75" s="241"/>
      <c r="B75" s="241"/>
      <c r="C75" s="241"/>
      <c r="D75" s="241"/>
      <c r="E75" s="241"/>
      <c r="F75" s="241"/>
      <c r="G75" s="241"/>
      <c r="H75" s="24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row>
    <row r="76" spans="1:37" x14ac:dyDescent="0.25">
      <c r="A76" s="241"/>
      <c r="B76" s="241"/>
      <c r="C76" s="241"/>
      <c r="D76" s="241"/>
      <c r="E76" s="241"/>
      <c r="F76" s="241"/>
      <c r="G76" s="241"/>
      <c r="H76" s="24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row>
    <row r="77" spans="1:37" x14ac:dyDescent="0.25">
      <c r="A77" s="241"/>
      <c r="B77" s="241"/>
      <c r="C77" s="241"/>
      <c r="D77" s="241"/>
      <c r="E77" s="241"/>
      <c r="F77" s="241"/>
      <c r="G77" s="241"/>
      <c r="H77" s="24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row>
    <row r="78" spans="1:37" x14ac:dyDescent="0.25">
      <c r="A78" s="241"/>
      <c r="B78" s="241"/>
      <c r="C78" s="241"/>
      <c r="D78" s="241"/>
      <c r="E78" s="241"/>
      <c r="F78" s="241"/>
      <c r="G78" s="241"/>
      <c r="H78" s="24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row>
    <row r="79" spans="1:37" x14ac:dyDescent="0.25">
      <c r="A79" s="241"/>
      <c r="B79" s="241"/>
      <c r="C79" s="241"/>
      <c r="D79" s="241"/>
      <c r="E79" s="241"/>
      <c r="F79" s="241"/>
      <c r="G79" s="241"/>
      <c r="H79" s="24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row>
    <row r="80" spans="1:37" x14ac:dyDescent="0.25">
      <c r="A80" s="241"/>
      <c r="B80" s="241"/>
      <c r="C80" s="241"/>
      <c r="D80" s="241"/>
      <c r="E80" s="241"/>
      <c r="F80" s="241"/>
      <c r="G80" s="241"/>
      <c r="H80" s="24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row>
    <row r="81" spans="1:37" x14ac:dyDescent="0.25">
      <c r="A81" s="241"/>
      <c r="B81" s="241"/>
      <c r="C81" s="241"/>
      <c r="D81" s="241"/>
      <c r="E81" s="241"/>
      <c r="F81" s="241"/>
      <c r="G81" s="241"/>
      <c r="H81" s="24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row>
    <row r="82" spans="1:37" x14ac:dyDescent="0.25">
      <c r="A82" s="241"/>
      <c r="B82" s="241"/>
      <c r="C82" s="241"/>
      <c r="D82" s="241"/>
      <c r="E82" s="241"/>
      <c r="F82" s="241"/>
      <c r="G82" s="241"/>
      <c r="H82" s="24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row>
    <row r="83" spans="1:37" x14ac:dyDescent="0.25">
      <c r="A83" s="241"/>
      <c r="B83" s="241"/>
      <c r="C83" s="241"/>
      <c r="D83" s="241"/>
      <c r="E83" s="241"/>
      <c r="F83" s="241"/>
      <c r="G83" s="241"/>
      <c r="H83" s="24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row>
    <row r="84" spans="1:37" x14ac:dyDescent="0.25">
      <c r="A84" s="241"/>
      <c r="B84" s="241"/>
      <c r="C84" s="241"/>
      <c r="D84" s="241"/>
      <c r="E84" s="241"/>
      <c r="F84" s="241"/>
      <c r="G84" s="241"/>
      <c r="H84" s="24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row>
    <row r="85" spans="1:37" x14ac:dyDescent="0.25">
      <c r="A85" s="241"/>
      <c r="B85" s="241"/>
      <c r="C85" s="241"/>
      <c r="D85" s="241"/>
      <c r="E85" s="241"/>
      <c r="F85" s="241"/>
      <c r="G85" s="241"/>
      <c r="H85" s="24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row>
    <row r="86" spans="1:37" x14ac:dyDescent="0.25">
      <c r="A86" s="241"/>
      <c r="B86" s="241"/>
      <c r="C86" s="241"/>
      <c r="D86" s="241"/>
      <c r="E86" s="241"/>
      <c r="F86" s="241"/>
      <c r="G86" s="241"/>
      <c r="H86" s="24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row>
    <row r="87" spans="1:37" x14ac:dyDescent="0.25">
      <c r="A87" s="241"/>
      <c r="B87" s="241"/>
      <c r="C87" s="241"/>
      <c r="D87" s="241"/>
      <c r="E87" s="241"/>
      <c r="F87" s="241"/>
      <c r="G87" s="241"/>
      <c r="H87" s="24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row>
    <row r="88" spans="1:37" x14ac:dyDescent="0.25">
      <c r="A88" s="241"/>
      <c r="B88" s="241"/>
      <c r="C88" s="241"/>
      <c r="D88" s="241"/>
      <c r="E88" s="241"/>
      <c r="F88" s="241"/>
      <c r="G88" s="241"/>
      <c r="H88" s="24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row>
    <row r="89" spans="1:37" x14ac:dyDescent="0.25">
      <c r="A89" s="241"/>
      <c r="B89" s="241"/>
      <c r="C89" s="241"/>
      <c r="D89" s="241"/>
      <c r="E89" s="241"/>
      <c r="F89" s="241"/>
      <c r="G89" s="241"/>
      <c r="H89" s="24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row>
    <row r="90" spans="1:37" x14ac:dyDescent="0.25">
      <c r="A90" s="241"/>
      <c r="B90" s="241"/>
      <c r="C90" s="241"/>
      <c r="D90" s="241"/>
      <c r="E90" s="241"/>
      <c r="F90" s="241"/>
      <c r="G90" s="241"/>
      <c r="H90" s="24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row>
    <row r="91" spans="1:37" x14ac:dyDescent="0.25">
      <c r="A91" s="241"/>
      <c r="B91" s="241"/>
      <c r="C91" s="241"/>
      <c r="D91" s="241"/>
      <c r="E91" s="241"/>
      <c r="F91" s="241"/>
      <c r="G91" s="241"/>
      <c r="H91" s="24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row>
    <row r="92" spans="1:37" x14ac:dyDescent="0.25">
      <c r="A92" s="241"/>
      <c r="B92" s="241"/>
      <c r="C92" s="241"/>
      <c r="D92" s="241"/>
      <c r="E92" s="241"/>
      <c r="F92" s="241"/>
      <c r="G92" s="241"/>
      <c r="H92" s="24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row>
    <row r="93" spans="1:37" x14ac:dyDescent="0.25">
      <c r="A93" s="241"/>
      <c r="B93" s="241"/>
      <c r="C93" s="241"/>
      <c r="D93" s="241"/>
      <c r="E93" s="241"/>
      <c r="F93" s="241"/>
      <c r="G93" s="241"/>
      <c r="H93" s="24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row>
    <row r="94" spans="1:37" x14ac:dyDescent="0.25">
      <c r="A94" s="241"/>
      <c r="B94" s="241"/>
      <c r="C94" s="241"/>
      <c r="D94" s="241"/>
      <c r="E94" s="241"/>
      <c r="F94" s="241"/>
      <c r="G94" s="241"/>
      <c r="H94" s="24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row>
    <row r="95" spans="1:37" x14ac:dyDescent="0.25">
      <c r="A95" s="241"/>
      <c r="B95" s="241"/>
      <c r="C95" s="241"/>
      <c r="D95" s="241"/>
      <c r="E95" s="241"/>
      <c r="F95" s="241"/>
      <c r="G95" s="241"/>
      <c r="H95" s="24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row>
    <row r="96" spans="1:37" x14ac:dyDescent="0.25">
      <c r="A96" s="241"/>
      <c r="B96" s="241"/>
      <c r="C96" s="241"/>
      <c r="D96" s="241"/>
      <c r="E96" s="241"/>
      <c r="F96" s="241"/>
      <c r="G96" s="241"/>
      <c r="H96" s="24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row>
    <row r="97" spans="1:37" x14ac:dyDescent="0.25">
      <c r="A97" s="241"/>
      <c r="B97" s="241"/>
      <c r="C97" s="241"/>
      <c r="D97" s="241"/>
      <c r="E97" s="241"/>
      <c r="F97" s="241"/>
      <c r="G97" s="241"/>
      <c r="H97" s="24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row>
    <row r="98" spans="1:37" x14ac:dyDescent="0.25">
      <c r="A98" s="241"/>
      <c r="B98" s="241"/>
      <c r="C98" s="241"/>
      <c r="D98" s="241"/>
      <c r="E98" s="241"/>
      <c r="F98" s="241"/>
      <c r="G98" s="241"/>
      <c r="H98" s="24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row>
    <row r="99" spans="1:37" x14ac:dyDescent="0.25">
      <c r="A99" s="241"/>
      <c r="B99" s="241"/>
      <c r="C99" s="241"/>
      <c r="D99" s="241"/>
      <c r="E99" s="241"/>
      <c r="F99" s="241"/>
      <c r="G99" s="241"/>
      <c r="H99" s="24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row>
    <row r="100" spans="1:37" x14ac:dyDescent="0.25">
      <c r="A100" s="241"/>
      <c r="B100" s="241"/>
      <c r="C100" s="241"/>
      <c r="D100" s="241"/>
      <c r="E100" s="241"/>
      <c r="F100" s="241"/>
      <c r="G100" s="241"/>
      <c r="H100" s="24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row>
    <row r="101" spans="1:37" x14ac:dyDescent="0.25">
      <c r="A101" s="241"/>
      <c r="B101" s="241"/>
      <c r="C101" s="241"/>
      <c r="D101" s="241"/>
      <c r="E101" s="241"/>
      <c r="F101" s="241"/>
      <c r="G101" s="241"/>
      <c r="H101" s="24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row>
    <row r="102" spans="1:37" x14ac:dyDescent="0.25">
      <c r="A102" s="241"/>
      <c r="B102" s="241"/>
      <c r="C102" s="241"/>
      <c r="D102" s="241"/>
      <c r="E102" s="241"/>
      <c r="F102" s="241"/>
      <c r="G102" s="241"/>
      <c r="H102" s="24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row>
    <row r="103" spans="1:37" x14ac:dyDescent="0.25">
      <c r="A103" s="241"/>
      <c r="B103" s="241"/>
      <c r="C103" s="241"/>
      <c r="D103" s="241"/>
      <c r="E103" s="241"/>
      <c r="F103" s="241"/>
      <c r="G103" s="241"/>
      <c r="H103" s="24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row>
    <row r="104" spans="1:37" x14ac:dyDescent="0.25">
      <c r="A104" s="241"/>
      <c r="B104" s="241"/>
      <c r="C104" s="241"/>
      <c r="D104" s="241"/>
      <c r="E104" s="241"/>
      <c r="F104" s="241"/>
      <c r="G104" s="241"/>
      <c r="H104" s="24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row>
    <row r="105" spans="1:37" x14ac:dyDescent="0.25">
      <c r="A105" s="241"/>
      <c r="B105" s="241"/>
      <c r="C105" s="241"/>
      <c r="D105" s="241"/>
      <c r="E105" s="241"/>
      <c r="F105" s="241"/>
      <c r="G105" s="241"/>
      <c r="H105" s="24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row>
    <row r="106" spans="1:37" x14ac:dyDescent="0.25">
      <c r="A106" s="241"/>
      <c r="B106" s="241"/>
      <c r="C106" s="241"/>
      <c r="D106" s="241"/>
      <c r="E106" s="241"/>
      <c r="F106" s="241"/>
      <c r="G106" s="241"/>
      <c r="H106" s="24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row>
    <row r="107" spans="1:37" x14ac:dyDescent="0.25">
      <c r="A107" s="241"/>
      <c r="B107" s="241"/>
      <c r="C107" s="241"/>
      <c r="D107" s="241"/>
      <c r="E107" s="241"/>
      <c r="F107" s="241"/>
      <c r="G107" s="241"/>
      <c r="H107" s="24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row>
    <row r="108" spans="1:37" x14ac:dyDescent="0.25">
      <c r="A108" s="241"/>
      <c r="B108" s="241"/>
      <c r="C108" s="241"/>
      <c r="D108" s="241"/>
      <c r="E108" s="241"/>
      <c r="F108" s="241"/>
      <c r="G108" s="241"/>
      <c r="H108" s="24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row>
    <row r="109" spans="1:37" x14ac:dyDescent="0.25">
      <c r="A109" s="241"/>
      <c r="B109" s="241"/>
      <c r="C109" s="241"/>
      <c r="D109" s="241"/>
      <c r="E109" s="241"/>
      <c r="F109" s="241"/>
      <c r="G109" s="241"/>
      <c r="H109" s="24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row>
    <row r="110" spans="1:37" x14ac:dyDescent="0.25">
      <c r="A110" s="241"/>
      <c r="B110" s="241"/>
      <c r="C110" s="241"/>
      <c r="D110" s="241"/>
      <c r="E110" s="241"/>
      <c r="F110" s="241"/>
      <c r="G110" s="241"/>
      <c r="H110" s="24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row>
    <row r="111" spans="1:37" x14ac:dyDescent="0.25">
      <c r="A111" s="241"/>
      <c r="B111" s="241"/>
      <c r="C111" s="241"/>
      <c r="D111" s="241"/>
      <c r="E111" s="241"/>
      <c r="F111" s="241"/>
      <c r="G111" s="241"/>
      <c r="H111" s="24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row>
    <row r="112" spans="1:37" x14ac:dyDescent="0.25">
      <c r="A112" s="241"/>
      <c r="B112" s="241"/>
      <c r="C112" s="241"/>
      <c r="D112" s="241"/>
      <c r="E112" s="241"/>
      <c r="F112" s="241"/>
      <c r="G112" s="241"/>
      <c r="H112" s="24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row>
  </sheetData>
  <mergeCells count="4">
    <mergeCell ref="A13:B13"/>
    <mergeCell ref="A22:B22"/>
    <mergeCell ref="A26:V26"/>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B531-2F8D-4F2C-8DD4-EA87560AF002}">
  <dimension ref="A2:K57"/>
  <sheetViews>
    <sheetView workbookViewId="0">
      <selection activeCell="N77" sqref="N77"/>
    </sheetView>
  </sheetViews>
  <sheetFormatPr baseColWidth="10" defaultColWidth="11.42578125" defaultRowHeight="15" x14ac:dyDescent="0.25"/>
  <cols>
    <col min="2" max="2" width="33.5703125" style="35" customWidth="1"/>
    <col min="3" max="3" width="30.85546875" customWidth="1"/>
    <col min="10" max="10" width="14.5703125" customWidth="1"/>
  </cols>
  <sheetData>
    <row r="2" spans="1:11" x14ac:dyDescent="0.25">
      <c r="A2" s="34">
        <v>1</v>
      </c>
      <c r="B2" s="29" t="s">
        <v>30</v>
      </c>
      <c r="D2" t="s">
        <v>196</v>
      </c>
      <c r="G2" t="s">
        <v>197</v>
      </c>
    </row>
    <row r="3" spans="1:11" x14ac:dyDescent="0.25">
      <c r="A3" s="34">
        <v>2</v>
      </c>
      <c r="B3" s="30" t="s">
        <v>31</v>
      </c>
    </row>
    <row r="4" spans="1:11" x14ac:dyDescent="0.25">
      <c r="A4" s="34">
        <v>3</v>
      </c>
      <c r="B4" s="30" t="s">
        <v>198</v>
      </c>
    </row>
    <row r="5" spans="1:11" x14ac:dyDescent="0.25">
      <c r="A5" s="34">
        <v>4</v>
      </c>
      <c r="B5" s="30" t="s">
        <v>199</v>
      </c>
      <c r="D5" t="s">
        <v>200</v>
      </c>
      <c r="G5" s="149" t="s">
        <v>201</v>
      </c>
      <c r="J5" s="113" t="s">
        <v>202</v>
      </c>
      <c r="K5" s="112" t="s">
        <v>203</v>
      </c>
    </row>
    <row r="6" spans="1:11" x14ac:dyDescent="0.25">
      <c r="A6" s="34">
        <v>5</v>
      </c>
      <c r="B6" s="30" t="s">
        <v>34</v>
      </c>
      <c r="D6" t="s">
        <v>204</v>
      </c>
      <c r="G6" s="149" t="s">
        <v>205</v>
      </c>
      <c r="J6" s="113" t="s">
        <v>206</v>
      </c>
      <c r="K6" s="112" t="s">
        <v>207</v>
      </c>
    </row>
    <row r="7" spans="1:11" x14ac:dyDescent="0.25">
      <c r="A7" s="34">
        <v>6</v>
      </c>
      <c r="B7" s="29" t="s">
        <v>208</v>
      </c>
      <c r="D7" t="s">
        <v>209</v>
      </c>
      <c r="G7" s="149" t="s">
        <v>210</v>
      </c>
      <c r="J7" s="113" t="s">
        <v>211</v>
      </c>
      <c r="K7" s="113" t="s">
        <v>212</v>
      </c>
    </row>
    <row r="8" spans="1:11" x14ac:dyDescent="0.25">
      <c r="A8" s="34">
        <v>7</v>
      </c>
      <c r="B8" s="30" t="s">
        <v>31</v>
      </c>
      <c r="D8" t="s">
        <v>213</v>
      </c>
      <c r="G8" s="149" t="s">
        <v>214</v>
      </c>
      <c r="J8" s="113" t="s">
        <v>215</v>
      </c>
    </row>
    <row r="9" spans="1:11" x14ac:dyDescent="0.25">
      <c r="A9" s="34">
        <v>8</v>
      </c>
      <c r="B9" s="30" t="s">
        <v>216</v>
      </c>
      <c r="D9" t="s">
        <v>217</v>
      </c>
    </row>
    <row r="10" spans="1:11" x14ac:dyDescent="0.25">
      <c r="A10" s="34">
        <v>9</v>
      </c>
      <c r="B10" s="30" t="s">
        <v>218</v>
      </c>
    </row>
    <row r="11" spans="1:11" x14ac:dyDescent="0.25">
      <c r="A11" s="34">
        <v>10</v>
      </c>
      <c r="B11" s="30" t="s">
        <v>34</v>
      </c>
    </row>
    <row r="12" spans="1:11" x14ac:dyDescent="0.25">
      <c r="A12" s="34">
        <v>11</v>
      </c>
      <c r="B12" s="29" t="s">
        <v>36</v>
      </c>
    </row>
    <row r="13" spans="1:11" x14ac:dyDescent="0.25">
      <c r="A13" s="34">
        <v>12</v>
      </c>
      <c r="B13" s="30" t="s">
        <v>31</v>
      </c>
    </row>
    <row r="14" spans="1:11" x14ac:dyDescent="0.25">
      <c r="A14" s="34">
        <v>13</v>
      </c>
      <c r="B14" s="30" t="s">
        <v>37</v>
      </c>
    </row>
    <row r="15" spans="1:11" x14ac:dyDescent="0.25">
      <c r="A15" s="34">
        <v>14</v>
      </c>
      <c r="B15" s="30" t="s">
        <v>38</v>
      </c>
    </row>
    <row r="16" spans="1:11" x14ac:dyDescent="0.25">
      <c r="A16" s="34">
        <v>15</v>
      </c>
      <c r="B16" s="30" t="s">
        <v>34</v>
      </c>
    </row>
    <row r="17" spans="1:2" ht="23.25" x14ac:dyDescent="0.25">
      <c r="A17" s="34">
        <v>16</v>
      </c>
      <c r="B17" s="29" t="s">
        <v>219</v>
      </c>
    </row>
    <row r="18" spans="1:2" ht="23.25" x14ac:dyDescent="0.25">
      <c r="A18" s="34">
        <v>17</v>
      </c>
      <c r="B18" s="29" t="s">
        <v>220</v>
      </c>
    </row>
    <row r="19" spans="1:2" x14ac:dyDescent="0.25">
      <c r="A19" s="34">
        <v>18</v>
      </c>
      <c r="B19" s="29" t="s">
        <v>221</v>
      </c>
    </row>
    <row r="20" spans="1:2" x14ac:dyDescent="0.25">
      <c r="A20" s="34">
        <v>19</v>
      </c>
      <c r="B20" s="29" t="s">
        <v>222</v>
      </c>
    </row>
    <row r="21" spans="1:2" x14ac:dyDescent="0.25">
      <c r="A21" s="34">
        <v>20</v>
      </c>
      <c r="B21" s="31" t="s">
        <v>223</v>
      </c>
    </row>
    <row r="22" spans="1:2" x14ac:dyDescent="0.25">
      <c r="A22" s="34">
        <v>21</v>
      </c>
      <c r="B22" s="32" t="s">
        <v>224</v>
      </c>
    </row>
    <row r="23" spans="1:2" x14ac:dyDescent="0.25">
      <c r="A23" s="34">
        <v>22</v>
      </c>
      <c r="B23" s="32" t="s">
        <v>225</v>
      </c>
    </row>
    <row r="24" spans="1:2" x14ac:dyDescent="0.25">
      <c r="A24" s="34">
        <v>23</v>
      </c>
      <c r="B24" s="32" t="s">
        <v>67</v>
      </c>
    </row>
    <row r="25" spans="1:2" x14ac:dyDescent="0.25">
      <c r="A25" s="34">
        <v>24</v>
      </c>
      <c r="B25" s="32" t="s">
        <v>55</v>
      </c>
    </row>
    <row r="26" spans="1:2" x14ac:dyDescent="0.25">
      <c r="A26" s="34">
        <v>25</v>
      </c>
      <c r="B26" s="36" t="s">
        <v>56</v>
      </c>
    </row>
    <row r="27" spans="1:2" x14ac:dyDescent="0.25">
      <c r="A27" s="34">
        <v>26</v>
      </c>
      <c r="B27" s="36" t="s">
        <v>57</v>
      </c>
    </row>
    <row r="28" spans="1:2" x14ac:dyDescent="0.25">
      <c r="A28" s="34">
        <v>27</v>
      </c>
      <c r="B28" s="36" t="s">
        <v>226</v>
      </c>
    </row>
    <row r="29" spans="1:2" x14ac:dyDescent="0.25">
      <c r="A29" s="34">
        <v>28</v>
      </c>
      <c r="B29" s="32" t="s">
        <v>61</v>
      </c>
    </row>
    <row r="30" spans="1:2" x14ac:dyDescent="0.25">
      <c r="A30" s="34">
        <v>29</v>
      </c>
      <c r="B30" s="36" t="s">
        <v>227</v>
      </c>
    </row>
    <row r="31" spans="1:2" x14ac:dyDescent="0.25">
      <c r="A31" s="34">
        <v>30</v>
      </c>
      <c r="B31" s="36" t="s">
        <v>63</v>
      </c>
    </row>
    <row r="32" spans="1:2" ht="22.5" x14ac:dyDescent="0.25">
      <c r="A32" s="34">
        <v>31</v>
      </c>
      <c r="B32" s="31" t="s">
        <v>64</v>
      </c>
    </row>
    <row r="33" spans="1:2" ht="22.5" x14ac:dyDescent="0.25">
      <c r="A33" s="34">
        <v>32</v>
      </c>
      <c r="B33" s="31" t="s">
        <v>66</v>
      </c>
    </row>
    <row r="34" spans="1:2" x14ac:dyDescent="0.25">
      <c r="A34" s="34">
        <v>33</v>
      </c>
      <c r="B34" s="31" t="s">
        <v>54</v>
      </c>
    </row>
    <row r="35" spans="1:2" x14ac:dyDescent="0.25">
      <c r="A35" s="34">
        <v>34</v>
      </c>
      <c r="B35" s="37" t="s">
        <v>228</v>
      </c>
    </row>
    <row r="36" spans="1:2" x14ac:dyDescent="0.25">
      <c r="A36" s="34">
        <v>35</v>
      </c>
      <c r="B36" s="18" t="s">
        <v>229</v>
      </c>
    </row>
    <row r="37" spans="1:2" x14ac:dyDescent="0.25">
      <c r="A37" s="34">
        <v>36</v>
      </c>
      <c r="B37" s="33" t="s">
        <v>230</v>
      </c>
    </row>
    <row r="38" spans="1:2" x14ac:dyDescent="0.25">
      <c r="A38" s="34">
        <v>37</v>
      </c>
      <c r="B38" s="19" t="s">
        <v>231</v>
      </c>
    </row>
    <row r="39" spans="1:2" x14ac:dyDescent="0.25">
      <c r="A39" s="34">
        <v>38</v>
      </c>
      <c r="B39" s="20" t="s">
        <v>232</v>
      </c>
    </row>
    <row r="40" spans="1:2" x14ac:dyDescent="0.25">
      <c r="A40" s="34">
        <v>39</v>
      </c>
      <c r="B40" s="38" t="s">
        <v>233</v>
      </c>
    </row>
    <row r="41" spans="1:2" ht="22.5" x14ac:dyDescent="0.25">
      <c r="A41" s="34">
        <v>40</v>
      </c>
      <c r="B41" s="38" t="s">
        <v>234</v>
      </c>
    </row>
    <row r="42" spans="1:2" x14ac:dyDescent="0.25">
      <c r="A42" s="34">
        <v>41</v>
      </c>
      <c r="B42" s="38" t="s">
        <v>235</v>
      </c>
    </row>
    <row r="43" spans="1:2" x14ac:dyDescent="0.25">
      <c r="A43" s="34">
        <v>42</v>
      </c>
      <c r="B43" s="38" t="s">
        <v>236</v>
      </c>
    </row>
    <row r="44" spans="1:2" ht="22.5" x14ac:dyDescent="0.25">
      <c r="A44" s="34">
        <v>43</v>
      </c>
      <c r="B44" s="38" t="s">
        <v>237</v>
      </c>
    </row>
    <row r="45" spans="1:2" x14ac:dyDescent="0.25">
      <c r="A45" s="34">
        <v>44</v>
      </c>
      <c r="B45" s="38" t="s">
        <v>238</v>
      </c>
    </row>
    <row r="46" spans="1:2" x14ac:dyDescent="0.25">
      <c r="A46" s="34">
        <v>45</v>
      </c>
      <c r="B46" s="38" t="s">
        <v>239</v>
      </c>
    </row>
    <row r="47" spans="1:2" x14ac:dyDescent="0.25">
      <c r="A47" s="34">
        <v>46</v>
      </c>
      <c r="B47" s="39" t="s">
        <v>240</v>
      </c>
    </row>
    <row r="48" spans="1:2" x14ac:dyDescent="0.25">
      <c r="A48" s="34">
        <v>47</v>
      </c>
      <c r="B48" s="40" t="s">
        <v>179</v>
      </c>
    </row>
    <row r="49" spans="1:2" x14ac:dyDescent="0.25">
      <c r="A49" s="34">
        <v>48</v>
      </c>
      <c r="B49" s="40" t="s">
        <v>180</v>
      </c>
    </row>
    <row r="50" spans="1:2" x14ac:dyDescent="0.25">
      <c r="A50" s="34">
        <v>49</v>
      </c>
      <c r="B50" s="40" t="s">
        <v>181</v>
      </c>
    </row>
    <row r="51" spans="1:2" x14ac:dyDescent="0.25">
      <c r="A51" s="34">
        <v>50</v>
      </c>
      <c r="B51" s="40" t="s">
        <v>182</v>
      </c>
    </row>
    <row r="52" spans="1:2" x14ac:dyDescent="0.25">
      <c r="A52" s="34">
        <v>51</v>
      </c>
      <c r="B52" s="41" t="s">
        <v>183</v>
      </c>
    </row>
    <row r="53" spans="1:2" x14ac:dyDescent="0.25">
      <c r="A53" s="34">
        <v>52</v>
      </c>
      <c r="B53" s="42" t="s">
        <v>241</v>
      </c>
    </row>
    <row r="54" spans="1:2" x14ac:dyDescent="0.25">
      <c r="A54" s="34">
        <v>53</v>
      </c>
      <c r="B54" s="43" t="s">
        <v>242</v>
      </c>
    </row>
    <row r="55" spans="1:2" x14ac:dyDescent="0.25">
      <c r="A55" s="34">
        <v>54</v>
      </c>
      <c r="B55" s="43" t="s">
        <v>165</v>
      </c>
    </row>
    <row r="56" spans="1:2" ht="24" x14ac:dyDescent="0.25">
      <c r="A56" s="34">
        <v>55</v>
      </c>
      <c r="B56" s="43" t="s">
        <v>243</v>
      </c>
    </row>
    <row r="57" spans="1:2" x14ac:dyDescent="0.25">
      <c r="A57" s="34">
        <v>56</v>
      </c>
      <c r="B57" s="43"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7113-4FFE-4D9A-B891-D350BF471CFB}">
  <dimension ref="A2:AY388"/>
  <sheetViews>
    <sheetView workbookViewId="0">
      <selection activeCell="E11" sqref="E11"/>
    </sheetView>
  </sheetViews>
  <sheetFormatPr baseColWidth="10" defaultColWidth="11.42578125" defaultRowHeight="15" x14ac:dyDescent="0.25"/>
  <cols>
    <col min="1" max="1" width="28.5703125" bestFit="1" customWidth="1"/>
    <col min="2" max="2" width="18.85546875" customWidth="1"/>
    <col min="4" max="4" width="12.140625" customWidth="1"/>
    <col min="5" max="5" width="13.42578125" customWidth="1"/>
    <col min="8" max="8" width="14.5703125" bestFit="1" customWidth="1"/>
    <col min="10" max="10" width="15.7109375" customWidth="1"/>
    <col min="13" max="14" width="9.140625" customWidth="1"/>
    <col min="16" max="16" width="18" customWidth="1"/>
    <col min="18" max="20" width="10.85546875" customWidth="1"/>
    <col min="28" max="35" width="11.28515625" bestFit="1" customWidth="1"/>
    <col min="39" max="39" width="33.5703125" customWidth="1"/>
  </cols>
  <sheetData>
    <row r="2" spans="1:51" x14ac:dyDescent="0.25">
      <c r="A2" s="217"/>
      <c r="B2" s="217"/>
      <c r="C2" s="217" t="s">
        <v>266</v>
      </c>
      <c r="D2" s="217" t="s">
        <v>267</v>
      </c>
      <c r="E2" s="217" t="s">
        <v>268</v>
      </c>
      <c r="F2" s="217" t="s">
        <v>269</v>
      </c>
      <c r="G2" t="s">
        <v>270</v>
      </c>
      <c r="H2" t="s">
        <v>271</v>
      </c>
      <c r="I2" t="s">
        <v>272</v>
      </c>
      <c r="J2" t="s">
        <v>273</v>
      </c>
      <c r="K2" t="s">
        <v>274</v>
      </c>
      <c r="L2" t="s">
        <v>275</v>
      </c>
      <c r="M2" t="s">
        <v>276</v>
      </c>
    </row>
    <row r="3" spans="1:51" x14ac:dyDescent="0.25">
      <c r="A3" s="217">
        <v>1</v>
      </c>
      <c r="B3" s="217">
        <v>2</v>
      </c>
      <c r="C3" s="217">
        <v>3</v>
      </c>
      <c r="D3" s="217">
        <v>4</v>
      </c>
      <c r="E3" s="217">
        <v>5</v>
      </c>
      <c r="F3" s="217">
        <v>6</v>
      </c>
      <c r="G3" s="217">
        <v>7</v>
      </c>
      <c r="H3" s="217">
        <v>8</v>
      </c>
      <c r="I3" s="217">
        <v>9</v>
      </c>
      <c r="J3" s="217">
        <v>10</v>
      </c>
      <c r="K3" s="217">
        <v>11</v>
      </c>
      <c r="L3" s="217">
        <v>12</v>
      </c>
      <c r="M3" s="217">
        <v>13</v>
      </c>
      <c r="Y3" t="s">
        <v>266</v>
      </c>
      <c r="Z3" t="s">
        <v>274</v>
      </c>
      <c r="AA3" s="218" t="s">
        <v>91</v>
      </c>
    </row>
    <row r="4" spans="1:51" ht="36.75" x14ac:dyDescent="0.25">
      <c r="A4" s="219" t="s">
        <v>277</v>
      </c>
      <c r="B4" s="219" t="s">
        <v>278</v>
      </c>
      <c r="C4" s="220" t="s">
        <v>266</v>
      </c>
      <c r="D4" s="220" t="s">
        <v>267</v>
      </c>
      <c r="E4" s="220" t="s">
        <v>268</v>
      </c>
      <c r="F4" s="220" t="s">
        <v>269</v>
      </c>
      <c r="G4" s="220" t="s">
        <v>270</v>
      </c>
      <c r="H4" s="220" t="s">
        <v>271</v>
      </c>
      <c r="I4" s="220" t="s">
        <v>272</v>
      </c>
      <c r="J4" s="220" t="s">
        <v>273</v>
      </c>
      <c r="K4" s="220" t="s">
        <v>279</v>
      </c>
      <c r="L4" s="220" t="s">
        <v>280</v>
      </c>
      <c r="M4" s="220" t="s">
        <v>281</v>
      </c>
      <c r="Y4" t="s">
        <v>267</v>
      </c>
      <c r="Z4" t="s">
        <v>275</v>
      </c>
      <c r="AA4" s="180" t="s">
        <v>282</v>
      </c>
      <c r="AN4" t="s">
        <v>283</v>
      </c>
    </row>
    <row r="5" spans="1:51" ht="22.5" x14ac:dyDescent="0.25">
      <c r="A5" s="218" t="s">
        <v>91</v>
      </c>
      <c r="B5" s="221">
        <v>85</v>
      </c>
      <c r="C5" s="51">
        <v>1.2</v>
      </c>
      <c r="D5" s="51">
        <v>1.3</v>
      </c>
      <c r="E5" s="51">
        <v>1.2</v>
      </c>
      <c r="F5" s="51">
        <v>1.1000000000000001</v>
      </c>
      <c r="G5" s="51">
        <v>1</v>
      </c>
      <c r="H5" s="51">
        <v>1</v>
      </c>
      <c r="I5" s="51">
        <v>0.9</v>
      </c>
      <c r="J5" s="51">
        <v>0.7</v>
      </c>
      <c r="K5" s="51">
        <v>0</v>
      </c>
      <c r="L5" s="51">
        <v>0.1</v>
      </c>
      <c r="M5" s="51">
        <v>0.2</v>
      </c>
      <c r="N5" t="s">
        <v>284</v>
      </c>
      <c r="S5" s="222"/>
      <c r="T5" s="222"/>
      <c r="Y5" t="s">
        <v>268</v>
      </c>
      <c r="Z5" t="s">
        <v>276</v>
      </c>
      <c r="AA5" s="223" t="s">
        <v>285</v>
      </c>
      <c r="AN5" s="224" t="s">
        <v>286</v>
      </c>
    </row>
    <row r="6" spans="1:51" ht="14.45" customHeight="1" x14ac:dyDescent="0.25">
      <c r="A6" s="180" t="s">
        <v>282</v>
      </c>
      <c r="B6" s="221">
        <v>85</v>
      </c>
      <c r="C6" s="51">
        <v>1.2</v>
      </c>
      <c r="D6" s="51">
        <v>1.3</v>
      </c>
      <c r="E6" s="51">
        <v>1.2</v>
      </c>
      <c r="F6" s="51">
        <v>1.1000000000000001</v>
      </c>
      <c r="G6" s="51">
        <v>1</v>
      </c>
      <c r="H6" s="51">
        <v>1</v>
      </c>
      <c r="I6" s="51">
        <v>0.9</v>
      </c>
      <c r="J6" s="51">
        <v>0.7</v>
      </c>
      <c r="K6" s="51">
        <v>0</v>
      </c>
      <c r="L6" s="51">
        <v>0.1</v>
      </c>
      <c r="M6" s="51">
        <v>0.2</v>
      </c>
      <c r="N6" t="s">
        <v>284</v>
      </c>
      <c r="S6" s="222"/>
      <c r="T6" s="222"/>
      <c r="Y6" t="s">
        <v>269</v>
      </c>
      <c r="AA6" s="223" t="s">
        <v>287</v>
      </c>
      <c r="AN6" s="553" t="s">
        <v>266</v>
      </c>
      <c r="AO6" s="547" t="s">
        <v>267</v>
      </c>
      <c r="AP6" s="547" t="s">
        <v>268</v>
      </c>
      <c r="AQ6" s="547" t="s">
        <v>269</v>
      </c>
      <c r="AR6" s="547" t="s">
        <v>270</v>
      </c>
      <c r="AS6" s="547" t="s">
        <v>271</v>
      </c>
      <c r="AT6" s="547" t="s">
        <v>272</v>
      </c>
      <c r="AU6" s="549" t="s">
        <v>273</v>
      </c>
    </row>
    <row r="7" spans="1:51" ht="22.5" x14ac:dyDescent="0.25">
      <c r="A7" s="223" t="s">
        <v>285</v>
      </c>
      <c r="B7" s="221">
        <v>95</v>
      </c>
      <c r="C7" s="51">
        <v>1.1000000000000001</v>
      </c>
      <c r="D7" s="51">
        <v>1.3</v>
      </c>
      <c r="E7" s="51">
        <v>1.2</v>
      </c>
      <c r="F7" s="51">
        <v>1.1000000000000001</v>
      </c>
      <c r="G7" s="51">
        <v>1</v>
      </c>
      <c r="H7" s="51">
        <v>1</v>
      </c>
      <c r="I7" s="51">
        <v>0.9</v>
      </c>
      <c r="J7" s="51">
        <v>0.8</v>
      </c>
      <c r="K7" s="51">
        <v>0</v>
      </c>
      <c r="L7" s="51">
        <v>0.3</v>
      </c>
      <c r="M7" s="51">
        <v>0.5</v>
      </c>
      <c r="N7" t="s">
        <v>288</v>
      </c>
      <c r="T7" s="222"/>
      <c r="Y7" t="s">
        <v>270</v>
      </c>
      <c r="AA7" s="223" t="s">
        <v>289</v>
      </c>
      <c r="AN7" s="554"/>
      <c r="AO7" s="548"/>
      <c r="AP7" s="548"/>
      <c r="AQ7" s="548"/>
      <c r="AR7" s="548"/>
      <c r="AS7" s="548"/>
      <c r="AT7" s="548"/>
      <c r="AU7" s="550"/>
      <c r="AV7" s="225" t="s">
        <v>279</v>
      </c>
      <c r="AW7" s="225" t="s">
        <v>280</v>
      </c>
      <c r="AX7" s="551" t="s">
        <v>281</v>
      </c>
      <c r="AY7" s="552"/>
    </row>
    <row r="8" spans="1:51" ht="22.5" x14ac:dyDescent="0.25">
      <c r="A8" s="223" t="s">
        <v>287</v>
      </c>
      <c r="B8" s="221">
        <v>74</v>
      </c>
      <c r="C8" s="51">
        <v>1</v>
      </c>
      <c r="D8" s="51">
        <v>1.1000000000000001</v>
      </c>
      <c r="E8" s="51">
        <v>1</v>
      </c>
      <c r="F8" s="51">
        <v>1</v>
      </c>
      <c r="G8" s="51">
        <v>1</v>
      </c>
      <c r="H8" s="51">
        <v>0.9</v>
      </c>
      <c r="I8" s="51">
        <v>0.9</v>
      </c>
      <c r="J8" s="51">
        <v>0.9</v>
      </c>
      <c r="K8" s="51">
        <v>0</v>
      </c>
      <c r="L8" s="51">
        <v>0.1</v>
      </c>
      <c r="M8" s="51">
        <v>0.2</v>
      </c>
      <c r="N8" t="s">
        <v>290</v>
      </c>
      <c r="T8" s="222"/>
      <c r="Y8" t="s">
        <v>271</v>
      </c>
      <c r="AA8" s="223" t="s">
        <v>291</v>
      </c>
      <c r="AM8" s="66"/>
      <c r="AN8" s="541">
        <v>1.1000000000000001</v>
      </c>
      <c r="AO8" s="537">
        <v>1.3</v>
      </c>
      <c r="AP8" s="537">
        <v>1.2</v>
      </c>
      <c r="AQ8" s="537">
        <v>1.1000000000000001</v>
      </c>
      <c r="AR8" s="537">
        <v>1</v>
      </c>
      <c r="AS8" s="537">
        <v>1</v>
      </c>
      <c r="AT8" s="537">
        <v>0.9</v>
      </c>
      <c r="AU8" s="539">
        <v>0.8</v>
      </c>
      <c r="AV8" s="541">
        <v>0</v>
      </c>
      <c r="AW8" s="537">
        <v>0.3</v>
      </c>
      <c r="AX8" s="539">
        <v>0.5</v>
      </c>
    </row>
    <row r="9" spans="1:51" ht="23.25" x14ac:dyDescent="0.25">
      <c r="A9" s="223" t="s">
        <v>289</v>
      </c>
      <c r="B9" s="221">
        <v>81</v>
      </c>
      <c r="C9" s="51">
        <v>1.1000000000000001</v>
      </c>
      <c r="D9" s="51">
        <v>1.3</v>
      </c>
      <c r="E9" s="51">
        <v>1.2</v>
      </c>
      <c r="F9" s="51">
        <v>1.1000000000000001</v>
      </c>
      <c r="G9" s="51">
        <v>1</v>
      </c>
      <c r="H9" s="51">
        <v>1</v>
      </c>
      <c r="I9" s="51">
        <v>0.9</v>
      </c>
      <c r="J9" s="51">
        <v>0.8</v>
      </c>
      <c r="K9" s="51">
        <v>0</v>
      </c>
      <c r="L9" s="51">
        <v>0.3</v>
      </c>
      <c r="M9" s="51">
        <v>0.5</v>
      </c>
      <c r="N9" t="s">
        <v>290</v>
      </c>
      <c r="T9" s="222"/>
      <c r="Y9" t="s">
        <v>272</v>
      </c>
      <c r="AA9" s="223" t="s">
        <v>292</v>
      </c>
      <c r="AM9" s="226" t="s">
        <v>293</v>
      </c>
      <c r="AN9" s="542"/>
      <c r="AO9" s="538"/>
      <c r="AP9" s="538"/>
      <c r="AQ9" s="538"/>
      <c r="AR9" s="538"/>
      <c r="AS9" s="538"/>
      <c r="AT9" s="538"/>
      <c r="AU9" s="540"/>
      <c r="AV9" s="542"/>
      <c r="AW9" s="538"/>
      <c r="AX9" s="540"/>
    </row>
    <row r="10" spans="1:51" ht="23.25" x14ac:dyDescent="0.25">
      <c r="A10" s="223" t="s">
        <v>291</v>
      </c>
      <c r="B10" s="221">
        <v>88</v>
      </c>
      <c r="C10" s="51">
        <v>1.2</v>
      </c>
      <c r="D10" s="51">
        <v>1.3</v>
      </c>
      <c r="E10" s="51">
        <v>1.2</v>
      </c>
      <c r="F10" s="51">
        <v>1.1000000000000001</v>
      </c>
      <c r="G10" s="51">
        <v>1</v>
      </c>
      <c r="H10" s="51">
        <v>1</v>
      </c>
      <c r="I10" s="51">
        <v>0.9</v>
      </c>
      <c r="J10" s="51">
        <v>0.7</v>
      </c>
      <c r="K10" s="51">
        <v>0</v>
      </c>
      <c r="L10" s="51">
        <v>0.1</v>
      </c>
      <c r="M10" s="51">
        <v>0.2</v>
      </c>
      <c r="N10" t="s">
        <v>290</v>
      </c>
      <c r="T10" s="222"/>
      <c r="Y10" t="s">
        <v>273</v>
      </c>
      <c r="AA10" s="223" t="s">
        <v>294</v>
      </c>
      <c r="AM10" s="226" t="s">
        <v>295</v>
      </c>
      <c r="AN10" s="541">
        <v>0.9</v>
      </c>
      <c r="AO10" s="537">
        <v>1.1000000000000001</v>
      </c>
      <c r="AP10" s="537">
        <v>1.1000000000000001</v>
      </c>
      <c r="AQ10" s="537">
        <v>0.9</v>
      </c>
      <c r="AR10" s="537">
        <v>1</v>
      </c>
      <c r="AS10" s="537">
        <v>1</v>
      </c>
      <c r="AT10" s="537">
        <v>1.2</v>
      </c>
      <c r="AU10" s="539">
        <v>1.2</v>
      </c>
      <c r="AV10" s="541">
        <v>0</v>
      </c>
      <c r="AW10" s="537">
        <v>0</v>
      </c>
      <c r="AX10" s="539">
        <v>0.1</v>
      </c>
    </row>
    <row r="11" spans="1:51" ht="22.5" x14ac:dyDescent="0.25">
      <c r="A11" s="223" t="s">
        <v>292</v>
      </c>
      <c r="B11" s="221">
        <v>97</v>
      </c>
      <c r="C11" s="51">
        <v>1.1000000000000001</v>
      </c>
      <c r="D11" s="51">
        <v>1.3</v>
      </c>
      <c r="E11" s="51">
        <v>1.2</v>
      </c>
      <c r="F11" s="51">
        <v>1.1000000000000001</v>
      </c>
      <c r="G11" s="51">
        <v>1</v>
      </c>
      <c r="H11" s="51">
        <v>1</v>
      </c>
      <c r="I11" s="51">
        <v>0.9</v>
      </c>
      <c r="J11" s="51">
        <v>0.8</v>
      </c>
      <c r="K11" s="51">
        <v>0</v>
      </c>
      <c r="L11" s="51">
        <v>0.3</v>
      </c>
      <c r="M11" s="51">
        <v>0.5</v>
      </c>
      <c r="N11" t="s">
        <v>290</v>
      </c>
      <c r="T11" s="222"/>
      <c r="AA11" s="223" t="s">
        <v>296</v>
      </c>
      <c r="AN11" s="542"/>
      <c r="AO11" s="538"/>
      <c r="AP11" s="538"/>
      <c r="AQ11" s="538"/>
      <c r="AR11" s="538"/>
      <c r="AS11" s="538"/>
      <c r="AT11" s="538"/>
      <c r="AU11" s="540"/>
      <c r="AV11" s="542"/>
      <c r="AW11" s="538"/>
      <c r="AX11" s="540"/>
    </row>
    <row r="12" spans="1:51" ht="30" x14ac:dyDescent="0.25">
      <c r="A12" s="223" t="s">
        <v>294</v>
      </c>
      <c r="B12" s="221">
        <v>100</v>
      </c>
      <c r="C12" s="51">
        <v>1.1000000000000001</v>
      </c>
      <c r="D12" s="51">
        <v>1.2</v>
      </c>
      <c r="E12" s="51">
        <v>1.1000000000000001</v>
      </c>
      <c r="F12" s="51">
        <v>1.1000000000000001</v>
      </c>
      <c r="G12" s="51">
        <v>1</v>
      </c>
      <c r="H12" s="51">
        <v>1</v>
      </c>
      <c r="I12" s="51">
        <v>1</v>
      </c>
      <c r="J12" s="51">
        <v>0.9</v>
      </c>
      <c r="K12" s="51">
        <v>0</v>
      </c>
      <c r="L12" s="51">
        <v>0.1</v>
      </c>
      <c r="M12" s="51">
        <v>0.3</v>
      </c>
      <c r="N12" t="s">
        <v>290</v>
      </c>
      <c r="T12" s="222"/>
      <c r="AA12" s="223" t="s">
        <v>297</v>
      </c>
      <c r="AM12" s="66" t="s">
        <v>298</v>
      </c>
      <c r="AN12" s="541">
        <v>1.1000000000000001</v>
      </c>
      <c r="AO12" s="537">
        <v>1.3</v>
      </c>
      <c r="AP12" s="537">
        <v>1.1000000000000001</v>
      </c>
      <c r="AQ12" s="537">
        <v>1.1000000000000001</v>
      </c>
      <c r="AR12" s="537">
        <v>1</v>
      </c>
      <c r="AS12" s="537">
        <v>1</v>
      </c>
      <c r="AT12" s="537">
        <v>0.9</v>
      </c>
      <c r="AU12" s="539">
        <v>0.8</v>
      </c>
      <c r="AV12" s="541">
        <v>0</v>
      </c>
      <c r="AW12" s="537">
        <v>0.1</v>
      </c>
      <c r="AX12" s="539">
        <v>0.2</v>
      </c>
    </row>
    <row r="13" spans="1:51" x14ac:dyDescent="0.25">
      <c r="A13" s="223" t="s">
        <v>296</v>
      </c>
      <c r="B13" s="221">
        <f t="shared" ref="B13:M13" si="0">MIN(B7:B12)</f>
        <v>74</v>
      </c>
      <c r="C13" s="51">
        <f t="shared" si="0"/>
        <v>1</v>
      </c>
      <c r="D13" s="51">
        <f t="shared" si="0"/>
        <v>1.1000000000000001</v>
      </c>
      <c r="E13" s="51">
        <f t="shared" si="0"/>
        <v>1</v>
      </c>
      <c r="F13" s="51">
        <f t="shared" si="0"/>
        <v>1</v>
      </c>
      <c r="G13" s="51">
        <f t="shared" si="0"/>
        <v>1</v>
      </c>
      <c r="H13" s="51">
        <f t="shared" si="0"/>
        <v>0.9</v>
      </c>
      <c r="I13" s="51">
        <f t="shared" si="0"/>
        <v>0.9</v>
      </c>
      <c r="J13" s="51">
        <f t="shared" si="0"/>
        <v>0.7</v>
      </c>
      <c r="K13" s="51">
        <f t="shared" si="0"/>
        <v>0</v>
      </c>
      <c r="L13" s="51">
        <f t="shared" si="0"/>
        <v>0.1</v>
      </c>
      <c r="M13" s="51">
        <f t="shared" si="0"/>
        <v>0.2</v>
      </c>
      <c r="N13" t="s">
        <v>299</v>
      </c>
      <c r="T13" s="222"/>
      <c r="AA13" s="223" t="s">
        <v>300</v>
      </c>
      <c r="AN13" s="542"/>
      <c r="AO13" s="538"/>
      <c r="AP13" s="538"/>
      <c r="AQ13" s="538"/>
      <c r="AR13" s="538"/>
      <c r="AS13" s="538"/>
      <c r="AT13" s="538"/>
      <c r="AU13" s="540"/>
      <c r="AV13" s="542"/>
      <c r="AW13" s="538"/>
      <c r="AX13" s="540"/>
    </row>
    <row r="14" spans="1:51" ht="14.45" customHeight="1" x14ac:dyDescent="0.25">
      <c r="A14" s="223" t="s">
        <v>301</v>
      </c>
      <c r="B14" s="51"/>
      <c r="C14" s="51"/>
      <c r="D14" s="51"/>
      <c r="E14" s="51"/>
      <c r="F14" s="51"/>
      <c r="G14" s="51"/>
      <c r="H14" s="51"/>
      <c r="I14" s="51"/>
      <c r="J14" s="51"/>
      <c r="K14" s="51"/>
      <c r="L14" s="51"/>
      <c r="M14" s="51"/>
      <c r="AM14" s="66" t="s">
        <v>302</v>
      </c>
      <c r="AN14" s="541">
        <v>1</v>
      </c>
      <c r="AO14" s="537">
        <v>1.2</v>
      </c>
      <c r="AP14" s="537">
        <v>1.2</v>
      </c>
      <c r="AQ14" s="537">
        <v>1</v>
      </c>
      <c r="AR14" s="537">
        <v>1</v>
      </c>
      <c r="AS14" s="537">
        <v>1</v>
      </c>
      <c r="AT14" s="537">
        <v>1.2</v>
      </c>
      <c r="AU14" s="539">
        <v>1</v>
      </c>
      <c r="AV14" s="541">
        <v>0</v>
      </c>
      <c r="AW14" s="537">
        <v>0.1</v>
      </c>
      <c r="AX14" s="539">
        <v>0.2</v>
      </c>
    </row>
    <row r="15" spans="1:51" x14ac:dyDescent="0.25">
      <c r="A15" s="223" t="s">
        <v>303</v>
      </c>
      <c r="B15" s="51"/>
      <c r="C15" s="51"/>
      <c r="D15" s="51"/>
      <c r="E15" s="51"/>
      <c r="F15" s="51"/>
      <c r="G15" s="51"/>
      <c r="H15" s="51"/>
      <c r="I15" s="51"/>
      <c r="J15" s="51"/>
      <c r="K15" s="51"/>
      <c r="L15" s="51"/>
      <c r="M15" s="51"/>
      <c r="AM15" s="66"/>
      <c r="AN15" s="542"/>
      <c r="AO15" s="538"/>
      <c r="AP15" s="538"/>
      <c r="AQ15" s="538"/>
      <c r="AR15" s="538"/>
      <c r="AS15" s="538"/>
      <c r="AT15" s="538"/>
      <c r="AU15" s="540"/>
      <c r="AV15" s="542"/>
      <c r="AW15" s="538"/>
      <c r="AX15" s="540"/>
    </row>
    <row r="16" spans="1:51" x14ac:dyDescent="0.25">
      <c r="A16" s="223" t="s">
        <v>300</v>
      </c>
      <c r="B16" s="51"/>
      <c r="C16" s="51"/>
      <c r="D16" s="51"/>
      <c r="E16" s="51"/>
      <c r="F16" s="51"/>
      <c r="G16" s="51"/>
      <c r="H16" s="51"/>
      <c r="I16" s="51"/>
      <c r="J16" s="51"/>
      <c r="K16" s="51"/>
      <c r="L16" s="51"/>
      <c r="M16" s="51"/>
      <c r="AM16" s="66" t="s">
        <v>304</v>
      </c>
      <c r="AN16" s="541">
        <v>1.2</v>
      </c>
      <c r="AO16" s="537">
        <v>1.3</v>
      </c>
      <c r="AP16" s="537">
        <v>1.2</v>
      </c>
      <c r="AQ16" s="537">
        <v>1.1000000000000001</v>
      </c>
      <c r="AR16" s="537">
        <v>1</v>
      </c>
      <c r="AS16" s="537">
        <v>1</v>
      </c>
      <c r="AT16" s="537">
        <v>0.9</v>
      </c>
      <c r="AU16" s="539">
        <v>0.7</v>
      </c>
      <c r="AV16" s="541">
        <v>0</v>
      </c>
      <c r="AW16" s="537">
        <v>0.1</v>
      </c>
      <c r="AX16" s="539">
        <v>0.2</v>
      </c>
    </row>
    <row r="17" spans="1:50" x14ac:dyDescent="0.25">
      <c r="A17" s="223"/>
      <c r="B17" s="51"/>
      <c r="C17" s="51"/>
      <c r="D17" s="51"/>
      <c r="E17" s="51"/>
      <c r="F17" s="51"/>
      <c r="G17" s="51"/>
      <c r="H17" s="51"/>
      <c r="I17" s="51"/>
      <c r="J17" s="51"/>
      <c r="K17" s="51"/>
      <c r="L17" s="51"/>
      <c r="M17" s="51"/>
      <c r="AN17" s="542"/>
      <c r="AO17" s="538"/>
      <c r="AP17" s="538"/>
      <c r="AQ17" s="538"/>
      <c r="AR17" s="538"/>
      <c r="AS17" s="538"/>
      <c r="AT17" s="538"/>
      <c r="AU17" s="540"/>
      <c r="AV17" s="542"/>
      <c r="AW17" s="538"/>
      <c r="AX17" s="540"/>
    </row>
    <row r="18" spans="1:50" ht="45" x14ac:dyDescent="0.25">
      <c r="B18" s="66" t="s">
        <v>305</v>
      </c>
      <c r="AM18" s="66" t="s">
        <v>306</v>
      </c>
      <c r="AN18" s="541">
        <v>1.2</v>
      </c>
      <c r="AO18" s="537">
        <v>1.3</v>
      </c>
      <c r="AP18" s="537">
        <v>1.2</v>
      </c>
      <c r="AQ18" s="537">
        <v>1.1000000000000001</v>
      </c>
      <c r="AR18" s="537">
        <v>1</v>
      </c>
      <c r="AS18" s="537">
        <v>1</v>
      </c>
      <c r="AT18" s="537">
        <v>1.1000000000000001</v>
      </c>
      <c r="AU18" s="539">
        <v>0.9</v>
      </c>
      <c r="AV18" s="541">
        <v>0</v>
      </c>
      <c r="AW18" s="537">
        <v>0.1</v>
      </c>
      <c r="AX18" s="539">
        <v>0.2</v>
      </c>
    </row>
    <row r="19" spans="1:50" x14ac:dyDescent="0.25">
      <c r="AM19" s="66"/>
      <c r="AN19" s="545"/>
      <c r="AO19" s="546"/>
      <c r="AP19" s="546"/>
      <c r="AQ19" s="546"/>
      <c r="AR19" s="546"/>
      <c r="AS19" s="546"/>
      <c r="AT19" s="546"/>
      <c r="AU19" s="543"/>
      <c r="AV19" s="545"/>
      <c r="AW19" s="546"/>
      <c r="AX19" s="543"/>
    </row>
    <row r="20" spans="1:50" x14ac:dyDescent="0.25">
      <c r="F20">
        <f>B7*1.7</f>
        <v>161.5</v>
      </c>
      <c r="AM20" s="66"/>
      <c r="AN20" s="545"/>
      <c r="AO20" s="546"/>
      <c r="AP20" s="546"/>
      <c r="AQ20" s="546"/>
      <c r="AR20" s="546"/>
      <c r="AS20" s="546"/>
      <c r="AT20" s="546"/>
      <c r="AU20" s="543"/>
      <c r="AV20" s="545"/>
      <c r="AW20" s="546"/>
      <c r="AX20" s="543"/>
    </row>
    <row r="21" spans="1:50" x14ac:dyDescent="0.25">
      <c r="AM21" s="66"/>
      <c r="AN21" s="545"/>
      <c r="AO21" s="546"/>
      <c r="AP21" s="546"/>
      <c r="AQ21" s="546"/>
      <c r="AR21" s="546"/>
      <c r="AS21" s="546"/>
      <c r="AT21" s="546"/>
      <c r="AU21" s="543"/>
      <c r="AV21" s="545"/>
      <c r="AW21" s="546"/>
      <c r="AX21" s="543"/>
    </row>
    <row r="22" spans="1:50" x14ac:dyDescent="0.25">
      <c r="AM22" s="66"/>
      <c r="AN22" s="545"/>
      <c r="AO22" s="546"/>
      <c r="AP22" s="546"/>
      <c r="AQ22" s="546"/>
      <c r="AR22" s="546"/>
      <c r="AS22" s="546"/>
      <c r="AT22" s="546"/>
      <c r="AU22" s="543"/>
      <c r="AV22" s="545"/>
      <c r="AW22" s="546"/>
      <c r="AX22" s="543"/>
    </row>
    <row r="23" spans="1:50" x14ac:dyDescent="0.25">
      <c r="A23" s="217"/>
      <c r="B23" s="217"/>
      <c r="C23" s="217"/>
      <c r="D23" s="227"/>
      <c r="E23" s="227"/>
      <c r="F23" s="227"/>
      <c r="G23" s="227"/>
      <c r="H23" s="227"/>
      <c r="I23" s="227"/>
      <c r="J23" s="227"/>
      <c r="K23" s="227"/>
      <c r="L23" s="227"/>
      <c r="M23" s="227"/>
      <c r="N23" s="227"/>
      <c r="O23" s="227"/>
      <c r="P23" s="227"/>
      <c r="Q23" s="227"/>
      <c r="AN23" s="542"/>
      <c r="AO23" s="538"/>
      <c r="AP23" s="538"/>
      <c r="AQ23" s="538"/>
      <c r="AR23" s="538"/>
      <c r="AS23" s="538"/>
      <c r="AT23" s="538"/>
      <c r="AU23" s="540"/>
      <c r="AV23" s="542"/>
      <c r="AW23" s="538"/>
      <c r="AX23" s="540"/>
    </row>
    <row r="24" spans="1:50" ht="45" x14ac:dyDescent="0.25">
      <c r="A24" s="217"/>
      <c r="D24" s="180" t="s">
        <v>307</v>
      </c>
      <c r="E24" s="180" t="s">
        <v>308</v>
      </c>
      <c r="F24" s="180" t="s">
        <v>309</v>
      </c>
      <c r="G24" s="217"/>
      <c r="H24" s="544"/>
      <c r="I24" s="544"/>
      <c r="J24" s="544"/>
      <c r="K24" s="544"/>
      <c r="O24" s="51" t="s">
        <v>310</v>
      </c>
      <c r="P24" s="228" t="s">
        <v>311</v>
      </c>
      <c r="Q24" t="s">
        <v>312</v>
      </c>
      <c r="AM24" s="66" t="s">
        <v>313</v>
      </c>
      <c r="AN24" s="541">
        <v>1.2</v>
      </c>
      <c r="AO24" s="537">
        <v>1.3</v>
      </c>
      <c r="AP24" s="537">
        <v>1.2</v>
      </c>
      <c r="AQ24" s="537">
        <v>1.1000000000000001</v>
      </c>
      <c r="AR24" s="537">
        <v>1</v>
      </c>
      <c r="AS24" s="537">
        <v>1</v>
      </c>
      <c r="AT24" s="537">
        <v>0.9</v>
      </c>
      <c r="AU24" s="539">
        <v>0.7</v>
      </c>
      <c r="AV24" s="541">
        <v>0</v>
      </c>
      <c r="AW24" s="537">
        <v>0.1</v>
      </c>
      <c r="AX24" s="539">
        <v>0.2</v>
      </c>
    </row>
    <row r="25" spans="1:50" x14ac:dyDescent="0.25">
      <c r="A25" s="217"/>
      <c r="D25" s="180" t="s">
        <v>314</v>
      </c>
      <c r="E25" s="229">
        <f>B5*J5</f>
        <v>59.499999999999993</v>
      </c>
      <c r="F25" s="229">
        <f>B5*(D5+M5)</f>
        <v>127.5</v>
      </c>
      <c r="G25" s="217"/>
      <c r="H25" s="230"/>
      <c r="I25" s="230"/>
      <c r="J25" s="230"/>
      <c r="K25" s="230"/>
      <c r="L25" s="231" t="s">
        <v>315</v>
      </c>
      <c r="M25" s="232"/>
      <c r="N25" s="232"/>
      <c r="O25" s="232"/>
      <c r="P25" s="233"/>
      <c r="AN25" s="542"/>
      <c r="AO25" s="538"/>
      <c r="AP25" s="538"/>
      <c r="AQ25" s="538"/>
      <c r="AR25" s="538"/>
      <c r="AS25" s="538"/>
      <c r="AT25" s="538"/>
      <c r="AU25" s="540"/>
      <c r="AV25" s="542"/>
      <c r="AW25" s="538"/>
      <c r="AX25" s="540"/>
    </row>
    <row r="26" spans="1:50" ht="33.75" x14ac:dyDescent="0.25">
      <c r="A26" s="217"/>
      <c r="D26" s="180" t="s">
        <v>316</v>
      </c>
      <c r="E26" s="229">
        <f>MIN(B12,B9,B11)*J10</f>
        <v>56.699999999999996</v>
      </c>
      <c r="F26" s="229">
        <f>MAX(B12,B9,B11)*(D9+M9)</f>
        <v>180</v>
      </c>
      <c r="G26" s="217"/>
      <c r="H26" s="217"/>
      <c r="I26" s="217"/>
      <c r="J26" s="217"/>
      <c r="K26" s="217"/>
      <c r="L26" s="51"/>
      <c r="M26" s="51" t="s">
        <v>317</v>
      </c>
      <c r="N26" s="51" t="s">
        <v>318</v>
      </c>
      <c r="O26" s="234" t="s">
        <v>319</v>
      </c>
      <c r="P26" s="235"/>
      <c r="AM26" s="66" t="s">
        <v>320</v>
      </c>
      <c r="AN26" s="541">
        <v>1.1000000000000001</v>
      </c>
      <c r="AO26" s="537">
        <v>1.2</v>
      </c>
      <c r="AP26" s="537">
        <v>1.1000000000000001</v>
      </c>
      <c r="AQ26" s="537">
        <v>1</v>
      </c>
      <c r="AR26" s="537">
        <v>1</v>
      </c>
      <c r="AS26" s="537">
        <v>1</v>
      </c>
      <c r="AT26" s="537">
        <v>1.1000000000000001</v>
      </c>
      <c r="AU26" s="539">
        <v>0.9</v>
      </c>
      <c r="AV26" s="541">
        <v>0</v>
      </c>
      <c r="AW26" s="537">
        <v>0.1</v>
      </c>
      <c r="AX26" s="539">
        <v>0.2</v>
      </c>
    </row>
    <row r="27" spans="1:50" ht="45" x14ac:dyDescent="0.25">
      <c r="A27" s="217"/>
      <c r="D27" s="180" t="s">
        <v>321</v>
      </c>
      <c r="E27" s="229">
        <f>MIN(B7,B8,B10)*J10</f>
        <v>51.8</v>
      </c>
      <c r="F27" s="229">
        <f>MAX(B7,B8,B10)*(D7+M7)</f>
        <v>171</v>
      </c>
      <c r="G27" s="217"/>
      <c r="H27" s="217"/>
      <c r="I27" s="217"/>
      <c r="J27" s="217"/>
      <c r="K27" s="217"/>
      <c r="L27" s="51" t="s">
        <v>322</v>
      </c>
      <c r="M27" s="51">
        <v>70</v>
      </c>
      <c r="N27" s="51">
        <v>70</v>
      </c>
      <c r="O27" s="221">
        <f t="shared" ref="O27:O32" si="1">0.85*N27</f>
        <v>59.5</v>
      </c>
      <c r="P27" s="221"/>
      <c r="AN27" s="542"/>
      <c r="AO27" s="538"/>
      <c r="AP27" s="538"/>
      <c r="AQ27" s="538"/>
      <c r="AR27" s="538"/>
      <c r="AS27" s="538"/>
      <c r="AT27" s="538"/>
      <c r="AU27" s="540"/>
      <c r="AV27" s="542"/>
      <c r="AW27" s="538"/>
      <c r="AX27" s="540"/>
    </row>
    <row r="28" spans="1:50" ht="20.100000000000001" customHeight="1" x14ac:dyDescent="0.25">
      <c r="A28" s="217"/>
      <c r="D28" s="217"/>
      <c r="E28" s="217"/>
      <c r="F28" s="217"/>
      <c r="G28" s="217"/>
      <c r="H28" s="217"/>
      <c r="I28" s="217"/>
      <c r="J28" s="217"/>
      <c r="K28" s="217"/>
      <c r="L28" s="51" t="s">
        <v>323</v>
      </c>
      <c r="M28" s="51">
        <v>110</v>
      </c>
      <c r="N28" s="51">
        <v>110</v>
      </c>
      <c r="O28" s="221">
        <f t="shared" si="1"/>
        <v>93.5</v>
      </c>
      <c r="P28" s="221"/>
      <c r="AM28" s="66" t="s">
        <v>324</v>
      </c>
      <c r="AN28" s="541">
        <v>1.2</v>
      </c>
      <c r="AO28" s="537">
        <v>1.4</v>
      </c>
      <c r="AP28" s="537">
        <v>1.2</v>
      </c>
      <c r="AQ28" s="537">
        <v>1.1000000000000001</v>
      </c>
      <c r="AR28" s="537">
        <v>1</v>
      </c>
      <c r="AS28" s="537">
        <v>1</v>
      </c>
      <c r="AT28" s="537">
        <v>0.9</v>
      </c>
      <c r="AU28" s="539">
        <v>0.7</v>
      </c>
      <c r="AV28" s="541">
        <v>0</v>
      </c>
      <c r="AW28" s="537">
        <v>0.1</v>
      </c>
      <c r="AX28" s="539">
        <v>0.2</v>
      </c>
    </row>
    <row r="29" spans="1:50" x14ac:dyDescent="0.25">
      <c r="A29" s="217"/>
      <c r="D29" s="217"/>
      <c r="E29" s="217"/>
      <c r="F29" s="217"/>
      <c r="G29" s="217"/>
      <c r="H29" s="217"/>
      <c r="I29" s="217"/>
      <c r="J29" s="217"/>
      <c r="K29" s="217"/>
      <c r="L29" s="51" t="s">
        <v>325</v>
      </c>
      <c r="M29" s="51">
        <v>180</v>
      </c>
      <c r="N29" s="51">
        <v>180</v>
      </c>
      <c r="O29" s="221">
        <f t="shared" si="1"/>
        <v>153</v>
      </c>
      <c r="P29" s="236">
        <v>0.56000000000000005</v>
      </c>
      <c r="Q29" s="222">
        <f>O29*P29</f>
        <v>85.68</v>
      </c>
      <c r="AN29" s="542"/>
      <c r="AO29" s="538"/>
      <c r="AP29" s="538"/>
      <c r="AQ29" s="538"/>
      <c r="AR29" s="538"/>
      <c r="AS29" s="538"/>
      <c r="AT29" s="538"/>
      <c r="AU29" s="540"/>
      <c r="AV29" s="542"/>
      <c r="AW29" s="538"/>
      <c r="AX29" s="540"/>
    </row>
    <row r="30" spans="1:50" x14ac:dyDescent="0.25">
      <c r="A30" s="217"/>
      <c r="D30" s="217"/>
      <c r="E30" s="217"/>
      <c r="F30" s="217"/>
      <c r="G30" s="217"/>
      <c r="H30" s="217"/>
      <c r="I30" s="217"/>
      <c r="J30" s="217"/>
      <c r="K30" s="217"/>
      <c r="L30" s="51" t="s">
        <v>326</v>
      </c>
      <c r="M30" s="51">
        <v>250</v>
      </c>
      <c r="N30" s="51">
        <v>250</v>
      </c>
      <c r="O30" s="221">
        <f t="shared" si="1"/>
        <v>212.5</v>
      </c>
      <c r="P30" s="221"/>
      <c r="AM30" s="66" t="s">
        <v>327</v>
      </c>
      <c r="AN30" s="541">
        <v>1.2</v>
      </c>
      <c r="AO30" s="537">
        <v>1.3</v>
      </c>
      <c r="AP30" s="537">
        <v>1.2</v>
      </c>
      <c r="AQ30" s="537">
        <v>1.1000000000000001</v>
      </c>
      <c r="AR30" s="537">
        <v>1</v>
      </c>
      <c r="AS30" s="537">
        <v>1</v>
      </c>
      <c r="AT30" s="537">
        <v>1.1000000000000001</v>
      </c>
      <c r="AU30" s="539">
        <v>0.9</v>
      </c>
      <c r="AV30" s="541">
        <v>0</v>
      </c>
      <c r="AW30" s="537">
        <v>0.1</v>
      </c>
      <c r="AX30" s="539">
        <v>0.2</v>
      </c>
    </row>
    <row r="31" spans="1:50" ht="45" x14ac:dyDescent="0.25">
      <c r="A31" s="217"/>
      <c r="D31" s="180" t="s">
        <v>307</v>
      </c>
      <c r="E31" s="180" t="s">
        <v>314</v>
      </c>
      <c r="F31" s="180" t="s">
        <v>316</v>
      </c>
      <c r="G31" s="180" t="s">
        <v>321</v>
      </c>
      <c r="H31" s="217"/>
      <c r="I31" s="217"/>
      <c r="J31" s="217"/>
      <c r="K31" s="217"/>
      <c r="L31" s="51" t="s">
        <v>328</v>
      </c>
      <c r="M31" s="51">
        <v>330</v>
      </c>
      <c r="N31" s="51">
        <v>330</v>
      </c>
      <c r="O31" s="221">
        <f t="shared" si="1"/>
        <v>280.5</v>
      </c>
      <c r="P31" s="221"/>
      <c r="AN31" s="542"/>
      <c r="AO31" s="538"/>
      <c r="AP31" s="538"/>
      <c r="AQ31" s="538"/>
      <c r="AR31" s="538"/>
      <c r="AS31" s="538"/>
      <c r="AT31" s="538"/>
      <c r="AU31" s="540"/>
      <c r="AV31" s="542"/>
      <c r="AW31" s="538"/>
      <c r="AX31" s="540"/>
    </row>
    <row r="32" spans="1:50" ht="33.75" x14ac:dyDescent="0.25">
      <c r="A32" s="217"/>
      <c r="D32" s="180" t="s">
        <v>329</v>
      </c>
      <c r="E32" s="229">
        <f>B5*J5</f>
        <v>59.499999999999993</v>
      </c>
      <c r="F32" s="229">
        <f>MIN(B12,B9,B11)*J10</f>
        <v>56.699999999999996</v>
      </c>
      <c r="G32" s="229">
        <f>MIN(B7,B8,B10)*J10</f>
        <v>51.8</v>
      </c>
      <c r="H32" s="217"/>
      <c r="I32" s="217"/>
      <c r="J32" s="217"/>
      <c r="K32" s="217"/>
      <c r="L32" s="51" t="s">
        <v>330</v>
      </c>
      <c r="M32" s="51">
        <v>420</v>
      </c>
      <c r="N32" s="51">
        <v>420</v>
      </c>
      <c r="O32" s="221">
        <f t="shared" si="1"/>
        <v>357</v>
      </c>
      <c r="P32" s="221"/>
      <c r="AM32" t="s">
        <v>331</v>
      </c>
      <c r="AN32" s="541">
        <v>1</v>
      </c>
      <c r="AO32" s="537">
        <v>1.1000000000000001</v>
      </c>
      <c r="AP32" s="537">
        <v>1</v>
      </c>
      <c r="AQ32" s="537">
        <v>1</v>
      </c>
      <c r="AR32" s="537">
        <v>1</v>
      </c>
      <c r="AS32" s="537">
        <v>0.9</v>
      </c>
      <c r="AT32" s="537">
        <v>0.9</v>
      </c>
      <c r="AU32" s="539">
        <v>0.9</v>
      </c>
      <c r="AV32" s="541">
        <v>0</v>
      </c>
      <c r="AW32" s="537">
        <v>0.1</v>
      </c>
      <c r="AX32" s="539">
        <v>0.2</v>
      </c>
    </row>
    <row r="33" spans="1:50" x14ac:dyDescent="0.25">
      <c r="A33" s="217"/>
      <c r="B33" s="217"/>
      <c r="C33" s="217"/>
      <c r="D33" s="217"/>
      <c r="E33" s="217"/>
      <c r="F33" s="217"/>
      <c r="G33" s="217"/>
      <c r="H33" s="217"/>
      <c r="I33" s="217"/>
      <c r="J33" s="217"/>
      <c r="K33" s="217"/>
      <c r="L33" s="51" t="s">
        <v>332</v>
      </c>
      <c r="M33" s="51" t="s">
        <v>333</v>
      </c>
      <c r="N33" s="51" t="s">
        <v>333</v>
      </c>
      <c r="O33" s="51" t="s">
        <v>334</v>
      </c>
      <c r="P33" s="51"/>
      <c r="AN33" s="542"/>
      <c r="AO33" s="538"/>
      <c r="AP33" s="538"/>
      <c r="AQ33" s="538"/>
      <c r="AR33" s="538"/>
      <c r="AS33" s="538"/>
      <c r="AT33" s="538"/>
      <c r="AU33" s="540"/>
      <c r="AV33" s="542"/>
      <c r="AW33" s="538"/>
      <c r="AX33" s="540"/>
    </row>
    <row r="34" spans="1:50" x14ac:dyDescent="0.25">
      <c r="A34" s="217"/>
      <c r="B34" s="217"/>
      <c r="C34" s="217"/>
      <c r="D34" s="217"/>
      <c r="E34" s="217"/>
      <c r="F34" s="217"/>
      <c r="G34" s="217"/>
      <c r="H34" s="217"/>
      <c r="I34" s="217"/>
      <c r="J34" s="217"/>
      <c r="K34" s="217"/>
      <c r="L34" s="217"/>
      <c r="M34" s="217"/>
      <c r="N34" s="217"/>
      <c r="O34" s="217"/>
      <c r="P34" s="217"/>
      <c r="AM34" t="s">
        <v>335</v>
      </c>
      <c r="AN34" s="541">
        <v>0.9</v>
      </c>
      <c r="AO34" s="537">
        <v>1</v>
      </c>
      <c r="AP34" s="537">
        <v>1</v>
      </c>
      <c r="AQ34" s="537">
        <v>1</v>
      </c>
      <c r="AR34" s="537">
        <v>1</v>
      </c>
      <c r="AS34" s="537">
        <v>1</v>
      </c>
      <c r="AT34" s="537">
        <v>1.1000000000000001</v>
      </c>
      <c r="AU34" s="539">
        <v>1.1000000000000001</v>
      </c>
      <c r="AV34" s="541">
        <v>0</v>
      </c>
      <c r="AW34" s="537">
        <v>0</v>
      </c>
      <c r="AX34" s="539">
        <v>0</v>
      </c>
    </row>
    <row r="35" spans="1:50" x14ac:dyDescent="0.25">
      <c r="A35" s="217"/>
      <c r="B35" s="217"/>
      <c r="C35" s="217"/>
      <c r="D35" s="217"/>
      <c r="E35" s="217"/>
      <c r="F35" s="217"/>
      <c r="G35" s="217"/>
      <c r="H35" s="217"/>
      <c r="I35" s="217"/>
      <c r="J35" s="217"/>
      <c r="K35" s="217"/>
      <c r="L35" s="217"/>
      <c r="M35" s="217"/>
      <c r="N35" s="217"/>
      <c r="O35" s="217"/>
      <c r="P35" s="217"/>
      <c r="AN35" s="542"/>
      <c r="AO35" s="538"/>
      <c r="AP35" s="538"/>
      <c r="AQ35" s="538"/>
      <c r="AR35" s="538"/>
      <c r="AS35" s="538"/>
      <c r="AT35" s="538"/>
      <c r="AU35" s="540"/>
      <c r="AV35" s="542"/>
      <c r="AW35" s="538"/>
      <c r="AX35" s="540"/>
    </row>
    <row r="36" spans="1:50" x14ac:dyDescent="0.25">
      <c r="A36" s="217"/>
      <c r="B36" s="217"/>
      <c r="C36" s="217"/>
      <c r="D36" s="217"/>
      <c r="E36" s="217"/>
      <c r="F36" s="217"/>
      <c r="G36" s="217"/>
      <c r="H36" s="217"/>
      <c r="I36" s="217"/>
      <c r="J36" s="217"/>
      <c r="K36" s="217"/>
      <c r="L36" s="217"/>
      <c r="M36" s="217"/>
      <c r="N36" s="217"/>
      <c r="O36" s="217"/>
      <c r="P36" s="217"/>
      <c r="AM36" t="s">
        <v>336</v>
      </c>
      <c r="AN36" s="541">
        <v>1.2</v>
      </c>
      <c r="AO36" s="537">
        <v>1.5</v>
      </c>
      <c r="AP36" s="537">
        <v>1.2</v>
      </c>
      <c r="AQ36" s="537">
        <v>1.1000000000000001</v>
      </c>
      <c r="AR36" s="537">
        <v>1</v>
      </c>
      <c r="AS36" s="537">
        <v>0.9</v>
      </c>
      <c r="AT36" s="537">
        <v>0.8</v>
      </c>
      <c r="AU36" s="539">
        <v>0.7</v>
      </c>
      <c r="AV36" s="541">
        <v>0</v>
      </c>
      <c r="AW36" s="537">
        <v>0.4</v>
      </c>
      <c r="AX36" s="539">
        <v>0.8</v>
      </c>
    </row>
    <row r="37" spans="1:50" x14ac:dyDescent="0.25">
      <c r="A37" s="217"/>
      <c r="B37" s="217"/>
      <c r="C37" s="217"/>
      <c r="D37" s="217"/>
      <c r="E37" s="217"/>
      <c r="F37" s="217"/>
      <c r="G37" s="217"/>
      <c r="H37" s="217"/>
      <c r="I37" s="217"/>
      <c r="J37" s="217"/>
      <c r="K37" s="217"/>
      <c r="L37" s="217"/>
      <c r="M37" s="217"/>
      <c r="N37" s="217"/>
      <c r="O37" s="217"/>
      <c r="P37" s="217"/>
      <c r="AN37" s="542"/>
      <c r="AO37" s="538"/>
      <c r="AP37" s="538"/>
      <c r="AQ37" s="538"/>
      <c r="AR37" s="538"/>
      <c r="AS37" s="538"/>
      <c r="AT37" s="538"/>
      <c r="AU37" s="540"/>
      <c r="AV37" s="542"/>
      <c r="AW37" s="538"/>
      <c r="AX37" s="540"/>
    </row>
    <row r="38" spans="1:50" x14ac:dyDescent="0.25">
      <c r="A38" s="217"/>
      <c r="B38" s="217"/>
      <c r="C38" s="217"/>
      <c r="D38" s="217"/>
      <c r="E38" s="217"/>
      <c r="F38" s="217"/>
      <c r="G38" s="217"/>
      <c r="H38" s="217"/>
      <c r="I38" s="217"/>
      <c r="J38" s="217"/>
      <c r="K38" s="217"/>
      <c r="L38" s="217"/>
      <c r="M38" s="217"/>
      <c r="N38" s="217"/>
      <c r="O38" s="217"/>
      <c r="P38" s="217"/>
      <c r="AM38" t="s">
        <v>337</v>
      </c>
      <c r="AN38" s="541">
        <v>1.1000000000000001</v>
      </c>
      <c r="AO38" s="537">
        <v>1.4</v>
      </c>
      <c r="AP38" s="537">
        <v>1.2</v>
      </c>
      <c r="AQ38" s="537">
        <v>1</v>
      </c>
      <c r="AR38" s="537">
        <v>1</v>
      </c>
      <c r="AS38" s="537">
        <v>1</v>
      </c>
      <c r="AT38" s="537">
        <v>1.2</v>
      </c>
      <c r="AU38" s="539">
        <v>1.1000000000000001</v>
      </c>
      <c r="AV38" s="541">
        <v>0</v>
      </c>
      <c r="AW38" s="537">
        <v>0.2</v>
      </c>
      <c r="AX38" s="539">
        <v>0.5</v>
      </c>
    </row>
    <row r="39" spans="1:50" x14ac:dyDescent="0.25">
      <c r="A39" s="217"/>
      <c r="B39" s="217"/>
      <c r="C39" s="217"/>
      <c r="D39" s="217"/>
      <c r="E39" s="217"/>
      <c r="F39" s="217"/>
      <c r="G39" s="217"/>
      <c r="H39" s="217"/>
      <c r="I39" s="217"/>
      <c r="J39" s="217"/>
      <c r="K39" s="217"/>
      <c r="L39" s="217"/>
      <c r="M39" s="217"/>
      <c r="N39" s="217"/>
      <c r="O39" s="217"/>
      <c r="P39" s="217"/>
      <c r="AN39" s="542"/>
      <c r="AO39" s="538"/>
      <c r="AP39" s="538"/>
      <c r="AQ39" s="538"/>
      <c r="AR39" s="538"/>
      <c r="AS39" s="538"/>
      <c r="AT39" s="538"/>
      <c r="AU39" s="540"/>
      <c r="AV39" s="542"/>
      <c r="AW39" s="538"/>
      <c r="AX39" s="540"/>
    </row>
    <row r="40" spans="1:50" x14ac:dyDescent="0.25">
      <c r="A40" s="217"/>
      <c r="B40" s="217"/>
      <c r="C40" s="217"/>
      <c r="D40" s="217"/>
      <c r="E40" s="217"/>
      <c r="F40" s="217"/>
      <c r="G40" s="217"/>
      <c r="H40" s="217"/>
      <c r="I40" s="217"/>
      <c r="J40" s="217"/>
      <c r="K40" s="217"/>
      <c r="L40" s="217"/>
      <c r="M40" s="217"/>
      <c r="N40" s="217"/>
      <c r="O40" s="217"/>
      <c r="P40" s="217"/>
      <c r="AM40" t="s">
        <v>338</v>
      </c>
      <c r="AN40" s="541">
        <v>1.1000000000000001</v>
      </c>
      <c r="AO40" s="537">
        <v>1.3</v>
      </c>
      <c r="AP40" s="537">
        <v>1.2</v>
      </c>
      <c r="AQ40" s="537">
        <v>1.1000000000000001</v>
      </c>
      <c r="AR40" s="537">
        <v>1</v>
      </c>
      <c r="AS40" s="537">
        <v>1</v>
      </c>
      <c r="AT40" s="537">
        <v>0.9</v>
      </c>
      <c r="AU40" s="539">
        <v>0.8</v>
      </c>
      <c r="AV40" s="541">
        <v>0</v>
      </c>
      <c r="AW40" s="537">
        <v>0.3</v>
      </c>
      <c r="AX40" s="539">
        <v>0.5</v>
      </c>
    </row>
    <row r="41" spans="1:50" x14ac:dyDescent="0.25">
      <c r="A41" s="217"/>
      <c r="B41" s="217"/>
      <c r="C41" s="217"/>
      <c r="D41" s="217"/>
      <c r="E41" s="217"/>
      <c r="F41" s="217"/>
      <c r="G41" s="217"/>
      <c r="H41" s="217"/>
      <c r="I41" s="217"/>
      <c r="J41" s="217"/>
      <c r="K41" s="217"/>
      <c r="L41" s="217"/>
      <c r="M41" s="217"/>
      <c r="N41" s="217"/>
      <c r="O41" s="217"/>
      <c r="P41" s="217"/>
      <c r="AN41" s="542"/>
      <c r="AO41" s="538"/>
      <c r="AP41" s="538"/>
      <c r="AQ41" s="538"/>
      <c r="AR41" s="538"/>
      <c r="AS41" s="538"/>
      <c r="AT41" s="538"/>
      <c r="AU41" s="540"/>
      <c r="AV41" s="542"/>
      <c r="AW41" s="538"/>
      <c r="AX41" s="540"/>
    </row>
    <row r="42" spans="1:50" x14ac:dyDescent="0.25">
      <c r="A42" s="217"/>
      <c r="B42" s="217"/>
      <c r="C42" s="217"/>
      <c r="D42" s="217"/>
      <c r="E42" s="217"/>
      <c r="F42" s="217"/>
      <c r="G42" s="217"/>
      <c r="H42" s="217"/>
      <c r="I42" s="217"/>
      <c r="J42" s="217"/>
      <c r="K42" s="217"/>
      <c r="L42" s="217"/>
      <c r="M42" s="217"/>
      <c r="N42" s="217"/>
      <c r="O42" s="217"/>
      <c r="P42" s="217"/>
      <c r="AM42" t="s">
        <v>339</v>
      </c>
      <c r="AN42" s="541">
        <v>1</v>
      </c>
      <c r="AO42" s="537">
        <v>1.2</v>
      </c>
      <c r="AP42" s="537">
        <v>1.2</v>
      </c>
      <c r="AQ42" s="537">
        <v>1</v>
      </c>
      <c r="AR42" s="537">
        <v>1</v>
      </c>
      <c r="AS42" s="537">
        <v>1</v>
      </c>
      <c r="AT42" s="537">
        <v>1.1000000000000001</v>
      </c>
      <c r="AU42" s="539">
        <v>1</v>
      </c>
      <c r="AV42" s="541">
        <v>0</v>
      </c>
      <c r="AW42" s="537">
        <v>0.1</v>
      </c>
      <c r="AX42" s="539">
        <v>0.3</v>
      </c>
    </row>
    <row r="43" spans="1:50" x14ac:dyDescent="0.25">
      <c r="A43" s="217"/>
      <c r="B43" s="217"/>
      <c r="C43" s="217"/>
      <c r="D43" s="217"/>
      <c r="E43" s="217"/>
      <c r="F43" s="217"/>
      <c r="G43" s="217"/>
      <c r="H43" s="217"/>
      <c r="I43" s="217"/>
      <c r="J43" s="217"/>
      <c r="K43" s="217"/>
      <c r="L43" s="217"/>
      <c r="M43" s="217"/>
      <c r="N43" s="217"/>
      <c r="O43" s="217"/>
      <c r="P43" s="217"/>
      <c r="AN43" s="542"/>
      <c r="AO43" s="538"/>
      <c r="AP43" s="538"/>
      <c r="AQ43" s="538"/>
      <c r="AR43" s="538"/>
      <c r="AS43" s="538"/>
      <c r="AT43" s="538"/>
      <c r="AU43" s="540"/>
      <c r="AV43" s="542"/>
      <c r="AW43" s="538"/>
      <c r="AX43" s="540"/>
    </row>
    <row r="44" spans="1:50" x14ac:dyDescent="0.25">
      <c r="A44" s="217"/>
      <c r="B44" s="217"/>
      <c r="C44" s="217"/>
      <c r="D44" s="217"/>
      <c r="E44" s="217"/>
      <c r="F44" s="217"/>
      <c r="G44" s="217"/>
      <c r="H44" s="217"/>
      <c r="I44" s="217"/>
      <c r="J44" s="217"/>
      <c r="K44" s="217"/>
      <c r="L44" s="217"/>
      <c r="M44" s="217"/>
      <c r="N44" s="217"/>
      <c r="O44" s="217"/>
      <c r="P44" s="217"/>
      <c r="AM44" t="s">
        <v>340</v>
      </c>
      <c r="AN44" s="541">
        <v>1.1000000000000001</v>
      </c>
      <c r="AO44" s="537">
        <v>1.2</v>
      </c>
      <c r="AP44" s="537">
        <v>1.1000000000000001</v>
      </c>
      <c r="AQ44" s="537">
        <v>1.1000000000000001</v>
      </c>
      <c r="AR44" s="537">
        <v>1</v>
      </c>
      <c r="AS44" s="537">
        <v>1</v>
      </c>
      <c r="AT44" s="537">
        <v>1</v>
      </c>
      <c r="AU44" s="539">
        <v>0.9</v>
      </c>
      <c r="AV44" s="541">
        <v>0</v>
      </c>
      <c r="AW44" s="537">
        <v>0.1</v>
      </c>
      <c r="AX44" s="539">
        <v>0.3</v>
      </c>
    </row>
    <row r="45" spans="1:50" x14ac:dyDescent="0.25">
      <c r="A45" s="217"/>
      <c r="B45" s="217"/>
      <c r="C45" s="217"/>
      <c r="D45" s="217"/>
      <c r="E45" s="217"/>
      <c r="F45" s="217"/>
      <c r="G45" s="217"/>
      <c r="H45" s="217"/>
      <c r="I45" s="217"/>
      <c r="J45" s="217"/>
      <c r="K45" s="217"/>
      <c r="L45" s="217"/>
      <c r="M45" s="217"/>
      <c r="N45" s="217"/>
      <c r="O45" s="217"/>
      <c r="P45" s="217"/>
      <c r="AN45" s="542"/>
      <c r="AO45" s="538"/>
      <c r="AP45" s="538"/>
      <c r="AQ45" s="538"/>
      <c r="AR45" s="538"/>
      <c r="AS45" s="538"/>
      <c r="AT45" s="538"/>
      <c r="AU45" s="540"/>
      <c r="AV45" s="542"/>
      <c r="AW45" s="538"/>
      <c r="AX45" s="540"/>
    </row>
    <row r="46" spans="1:50" x14ac:dyDescent="0.25">
      <c r="A46" s="217"/>
      <c r="B46" s="217"/>
      <c r="C46" s="217"/>
      <c r="D46" s="217"/>
      <c r="E46" s="217"/>
      <c r="F46" s="217"/>
      <c r="G46" s="217"/>
      <c r="H46" s="217"/>
      <c r="I46" s="217"/>
      <c r="J46" s="217"/>
      <c r="K46" s="217"/>
      <c r="L46" s="217"/>
      <c r="M46" s="217"/>
      <c r="N46" s="217"/>
      <c r="O46" s="217"/>
      <c r="P46" s="217"/>
      <c r="AM46" t="s">
        <v>341</v>
      </c>
      <c r="AN46" s="541">
        <v>1</v>
      </c>
      <c r="AO46" s="537">
        <v>1.1000000000000001</v>
      </c>
      <c r="AP46" s="537">
        <v>1.1000000000000001</v>
      </c>
      <c r="AQ46" s="537">
        <v>1</v>
      </c>
      <c r="AR46" s="537">
        <v>1</v>
      </c>
      <c r="AS46" s="537">
        <v>1</v>
      </c>
      <c r="AT46" s="537">
        <v>1.1000000000000001</v>
      </c>
      <c r="AU46" s="539">
        <v>1</v>
      </c>
      <c r="AV46" s="541">
        <v>0</v>
      </c>
      <c r="AW46" s="537">
        <v>0.1</v>
      </c>
      <c r="AX46" s="539">
        <v>0.2</v>
      </c>
    </row>
    <row r="47" spans="1:50" x14ac:dyDescent="0.25">
      <c r="A47" s="217"/>
      <c r="B47" s="217"/>
      <c r="C47" s="217"/>
      <c r="D47" s="217"/>
      <c r="E47" s="217"/>
      <c r="F47" s="217"/>
      <c r="G47" s="217"/>
      <c r="H47" s="217"/>
      <c r="I47" s="217"/>
      <c r="J47" s="217"/>
      <c r="K47" s="217"/>
      <c r="L47" s="217"/>
      <c r="M47" s="217"/>
      <c r="N47" s="217"/>
      <c r="O47" s="217"/>
      <c r="P47" s="217"/>
      <c r="AN47" s="542"/>
      <c r="AO47" s="538"/>
      <c r="AP47" s="538"/>
      <c r="AQ47" s="538"/>
      <c r="AR47" s="538"/>
      <c r="AS47" s="538"/>
      <c r="AT47" s="538"/>
      <c r="AU47" s="540"/>
      <c r="AV47" s="542"/>
      <c r="AW47" s="538"/>
      <c r="AX47" s="540"/>
    </row>
    <row r="48" spans="1:50" x14ac:dyDescent="0.25">
      <c r="A48" s="217"/>
      <c r="B48" s="217"/>
      <c r="C48" s="217"/>
      <c r="D48" s="217"/>
      <c r="E48" s="217"/>
      <c r="F48" s="217"/>
      <c r="G48" s="217"/>
      <c r="H48" s="217"/>
      <c r="I48" s="217"/>
      <c r="J48" s="217"/>
      <c r="K48" s="217"/>
      <c r="L48" s="217"/>
      <c r="M48" s="217"/>
      <c r="N48" s="217"/>
      <c r="O48" s="217"/>
      <c r="P48" s="217"/>
    </row>
    <row r="49" spans="1:50" x14ac:dyDescent="0.25">
      <c r="A49" s="217"/>
      <c r="B49" s="217"/>
      <c r="C49" s="217"/>
      <c r="D49" s="217"/>
      <c r="E49" s="217"/>
      <c r="F49" s="217"/>
      <c r="G49" s="217"/>
      <c r="H49" s="217"/>
      <c r="I49" s="217"/>
      <c r="J49" s="217"/>
      <c r="K49" s="217"/>
      <c r="L49" s="217"/>
      <c r="M49" s="217"/>
      <c r="N49" s="217"/>
      <c r="O49" s="217"/>
      <c r="P49" s="217"/>
    </row>
    <row r="50" spans="1:50" x14ac:dyDescent="0.25">
      <c r="A50" s="217"/>
      <c r="B50" s="217"/>
      <c r="C50" s="217"/>
      <c r="D50" s="217"/>
      <c r="E50" s="217"/>
      <c r="F50" s="217"/>
      <c r="G50" s="217"/>
      <c r="H50" s="217"/>
      <c r="I50" s="217"/>
      <c r="J50" s="217"/>
      <c r="K50" s="217"/>
      <c r="L50" s="217"/>
      <c r="M50" s="217"/>
      <c r="N50" s="217"/>
      <c r="O50" s="217"/>
      <c r="P50" s="217"/>
      <c r="AN50" s="237">
        <f t="shared" ref="AN50:AX50" si="2">AVERAGE(AN8:AN47)</f>
        <v>1.088888888888889</v>
      </c>
      <c r="AO50" s="237">
        <f t="shared" si="2"/>
        <v>1.25</v>
      </c>
      <c r="AP50" s="237">
        <f t="shared" si="2"/>
        <v>1.1499999999999999</v>
      </c>
      <c r="AQ50" s="237">
        <f t="shared" si="2"/>
        <v>1.0499999999999998</v>
      </c>
      <c r="AR50" s="237">
        <f t="shared" si="2"/>
        <v>1</v>
      </c>
      <c r="AS50" s="237">
        <f t="shared" si="2"/>
        <v>0.98888888888888893</v>
      </c>
      <c r="AT50" s="237">
        <f t="shared" si="2"/>
        <v>1.0166666666666668</v>
      </c>
      <c r="AU50" s="237">
        <f t="shared" si="2"/>
        <v>0.89444444444444449</v>
      </c>
      <c r="AV50" s="237">
        <f t="shared" si="2"/>
        <v>0</v>
      </c>
      <c r="AW50" s="237">
        <f t="shared" si="2"/>
        <v>0.13333333333333336</v>
      </c>
      <c r="AX50" s="237">
        <f t="shared" si="2"/>
        <v>0.27777777777777779</v>
      </c>
    </row>
    <row r="51" spans="1:50" x14ac:dyDescent="0.25">
      <c r="A51" s="217"/>
      <c r="B51" s="217"/>
      <c r="C51" s="217"/>
      <c r="D51" s="217"/>
      <c r="E51" s="217"/>
      <c r="F51" s="217"/>
      <c r="G51" s="217"/>
      <c r="H51" s="217"/>
      <c r="I51" s="217"/>
      <c r="J51" s="217"/>
      <c r="K51" s="217"/>
      <c r="L51" s="217"/>
      <c r="M51" s="217"/>
      <c r="N51" s="217"/>
      <c r="O51" s="217"/>
      <c r="P51" s="217"/>
    </row>
    <row r="52" spans="1:50" x14ac:dyDescent="0.25">
      <c r="A52" s="217"/>
      <c r="B52" s="217"/>
      <c r="C52" s="217"/>
      <c r="D52" s="217"/>
      <c r="E52" s="217"/>
      <c r="F52" s="217"/>
      <c r="G52" s="217"/>
      <c r="H52" s="217"/>
      <c r="I52" s="217"/>
      <c r="J52" s="217"/>
      <c r="K52" s="217"/>
      <c r="L52" s="217"/>
      <c r="M52" s="217"/>
      <c r="N52" s="217"/>
      <c r="O52" s="217"/>
      <c r="P52" s="217"/>
    </row>
    <row r="53" spans="1:50" x14ac:dyDescent="0.25">
      <c r="A53" s="217"/>
      <c r="B53" s="217"/>
      <c r="C53" s="217"/>
      <c r="D53" s="217"/>
      <c r="E53" s="217"/>
      <c r="F53" s="217"/>
      <c r="G53" s="217"/>
      <c r="H53" s="217"/>
    </row>
    <row r="54" spans="1:50" x14ac:dyDescent="0.25">
      <c r="A54" s="217"/>
      <c r="B54" s="217"/>
      <c r="C54" s="217"/>
      <c r="D54" s="217"/>
      <c r="E54" s="217"/>
      <c r="F54" s="217"/>
      <c r="G54" s="217"/>
      <c r="H54" s="217"/>
    </row>
    <row r="55" spans="1:50" x14ac:dyDescent="0.25">
      <c r="A55" s="217"/>
      <c r="B55" s="217"/>
      <c r="C55" s="217"/>
      <c r="D55" s="217"/>
      <c r="E55" s="217"/>
      <c r="F55" s="217"/>
      <c r="G55" s="217"/>
      <c r="H55" s="217"/>
    </row>
    <row r="56" spans="1:50" x14ac:dyDescent="0.25">
      <c r="A56" s="217"/>
      <c r="B56" s="217"/>
      <c r="C56" s="217"/>
      <c r="D56" s="217"/>
      <c r="E56" s="217"/>
      <c r="F56" s="217"/>
      <c r="G56" s="217"/>
      <c r="H56" s="217"/>
    </row>
    <row r="57" spans="1:50" x14ac:dyDescent="0.25">
      <c r="A57" s="217"/>
      <c r="B57" s="217"/>
      <c r="C57" s="217"/>
      <c r="D57" s="217"/>
      <c r="E57" s="217"/>
      <c r="F57" s="217"/>
      <c r="G57" s="217"/>
      <c r="H57" s="217"/>
    </row>
    <row r="58" spans="1:50" x14ac:dyDescent="0.25">
      <c r="A58" s="217"/>
      <c r="B58" s="217"/>
      <c r="C58" s="217"/>
      <c r="D58" s="217"/>
      <c r="E58" s="217"/>
      <c r="F58" s="217"/>
      <c r="G58" s="217"/>
      <c r="H58" s="217"/>
    </row>
    <row r="59" spans="1:50" x14ac:dyDescent="0.25">
      <c r="A59" s="217"/>
      <c r="B59" s="217"/>
      <c r="C59" s="217"/>
      <c r="D59" s="217"/>
      <c r="E59" s="217"/>
      <c r="F59" s="217"/>
      <c r="G59" s="217"/>
      <c r="H59" s="217"/>
    </row>
    <row r="60" spans="1:50" x14ac:dyDescent="0.25">
      <c r="A60" s="217"/>
      <c r="B60" s="217"/>
      <c r="C60" s="217"/>
      <c r="D60" s="217"/>
      <c r="E60" s="217"/>
      <c r="F60" s="217"/>
      <c r="G60" s="217"/>
      <c r="H60" s="217"/>
    </row>
    <row r="61" spans="1:50" x14ac:dyDescent="0.25">
      <c r="A61" s="217"/>
      <c r="B61" s="217"/>
      <c r="C61" s="217"/>
      <c r="D61" s="217"/>
      <c r="E61" s="217"/>
      <c r="F61" s="217"/>
      <c r="G61" s="217"/>
      <c r="H61" s="217"/>
    </row>
    <row r="62" spans="1:50" x14ac:dyDescent="0.25">
      <c r="A62" s="217"/>
      <c r="B62" s="217"/>
      <c r="C62" s="217"/>
      <c r="D62" s="217"/>
      <c r="E62" s="217"/>
      <c r="F62" s="217"/>
      <c r="G62" s="217"/>
      <c r="H62" s="217"/>
    </row>
    <row r="63" spans="1:50" x14ac:dyDescent="0.25">
      <c r="A63" s="217"/>
      <c r="B63" s="217"/>
      <c r="C63" s="217"/>
      <c r="D63" s="217"/>
      <c r="E63" s="217"/>
      <c r="F63" s="217"/>
      <c r="G63" s="217"/>
      <c r="H63" s="217"/>
    </row>
    <row r="64" spans="1:50" x14ac:dyDescent="0.25">
      <c r="A64" s="217"/>
      <c r="B64" s="217"/>
      <c r="C64" s="217"/>
      <c r="D64" s="217"/>
      <c r="E64" s="217"/>
      <c r="F64" s="217"/>
      <c r="G64" s="217"/>
      <c r="H64" s="217"/>
    </row>
    <row r="65" spans="1:23" x14ac:dyDescent="0.25">
      <c r="A65" s="217"/>
      <c r="B65" s="217"/>
      <c r="C65" s="217"/>
      <c r="D65" s="217"/>
      <c r="E65" s="217"/>
      <c r="F65" s="217"/>
      <c r="G65" s="217"/>
      <c r="H65" s="217"/>
    </row>
    <row r="66" spans="1:23" x14ac:dyDescent="0.25">
      <c r="A66" s="217"/>
      <c r="B66" s="217"/>
      <c r="C66" s="217"/>
      <c r="D66" s="217"/>
      <c r="E66" s="217"/>
      <c r="F66" s="217"/>
      <c r="G66" s="217"/>
      <c r="H66" s="217"/>
    </row>
    <row r="67" spans="1:23" x14ac:dyDescent="0.25">
      <c r="A67" s="217"/>
      <c r="B67" s="217"/>
      <c r="C67" s="217"/>
      <c r="D67" s="217"/>
      <c r="E67" s="217"/>
      <c r="F67" s="217"/>
      <c r="G67" s="217"/>
      <c r="H67" s="217"/>
    </row>
    <row r="68" spans="1:23" x14ac:dyDescent="0.25">
      <c r="A68" s="217"/>
      <c r="B68" s="217"/>
      <c r="C68" s="217"/>
      <c r="D68" s="217"/>
      <c r="E68" s="217"/>
      <c r="F68" s="217"/>
      <c r="G68" s="217"/>
      <c r="H68" s="217"/>
    </row>
    <row r="69" spans="1:23" x14ac:dyDescent="0.25">
      <c r="A69" s="217"/>
      <c r="B69" s="217"/>
      <c r="C69" s="217"/>
      <c r="D69" s="217"/>
      <c r="E69" s="217"/>
      <c r="F69" s="217"/>
      <c r="G69" s="217"/>
      <c r="H69" s="217"/>
      <c r="I69" s="217"/>
      <c r="J69" s="217"/>
      <c r="K69" s="217"/>
      <c r="L69" s="217"/>
      <c r="M69" s="217"/>
      <c r="N69" s="217"/>
      <c r="O69" s="217"/>
      <c r="P69" s="217"/>
    </row>
    <row r="70" spans="1:23" x14ac:dyDescent="0.25">
      <c r="A70" s="217"/>
      <c r="B70" s="217"/>
      <c r="C70" s="217"/>
      <c r="D70" s="217"/>
      <c r="E70" s="217"/>
      <c r="F70" s="217"/>
      <c r="G70" s="217"/>
      <c r="H70" s="217"/>
      <c r="I70" s="217"/>
      <c r="J70" s="217"/>
      <c r="K70" s="217"/>
      <c r="L70" s="217"/>
      <c r="M70" s="217"/>
      <c r="N70" s="217"/>
      <c r="O70" s="217"/>
      <c r="P70" s="217"/>
    </row>
    <row r="71" spans="1:23" x14ac:dyDescent="0.25">
      <c r="A71" s="217"/>
      <c r="B71" s="217"/>
      <c r="C71" s="217"/>
      <c r="D71" s="217"/>
      <c r="E71" s="217"/>
      <c r="F71" s="217"/>
      <c r="G71" s="217"/>
      <c r="H71" s="217"/>
      <c r="I71" s="217"/>
      <c r="J71" s="217"/>
      <c r="K71" s="217"/>
      <c r="L71" s="217"/>
      <c r="M71" s="217"/>
      <c r="N71" s="217"/>
      <c r="O71" s="217"/>
      <c r="P71" s="217"/>
    </row>
    <row r="72" spans="1:23" x14ac:dyDescent="0.25">
      <c r="A72" s="217"/>
      <c r="B72" s="217"/>
      <c r="C72" s="217"/>
      <c r="D72" s="217"/>
      <c r="E72" s="217"/>
      <c r="F72" s="217"/>
      <c r="G72" s="217"/>
      <c r="H72" s="217"/>
      <c r="I72" s="217"/>
      <c r="J72" s="217"/>
      <c r="K72" s="217"/>
      <c r="L72" s="217"/>
      <c r="M72" s="217"/>
      <c r="N72" s="217"/>
      <c r="O72" s="217"/>
      <c r="P72" s="217"/>
    </row>
    <row r="73" spans="1:23" x14ac:dyDescent="0.25">
      <c r="A73" s="217"/>
      <c r="B73" s="217"/>
      <c r="C73" s="217"/>
      <c r="D73" s="217"/>
      <c r="E73" s="217"/>
      <c r="F73" s="217"/>
      <c r="G73" s="217"/>
      <c r="H73" s="217"/>
      <c r="I73" s="217"/>
      <c r="J73" s="217"/>
      <c r="K73" s="217"/>
      <c r="L73" s="217"/>
      <c r="M73" s="217"/>
      <c r="N73" s="217"/>
      <c r="O73" s="217"/>
      <c r="P73" s="217"/>
    </row>
    <row r="74" spans="1:23" x14ac:dyDescent="0.25">
      <c r="A74" s="217"/>
      <c r="B74" s="217"/>
      <c r="C74" s="217"/>
      <c r="D74" s="217"/>
      <c r="E74" s="217"/>
      <c r="F74" s="217"/>
      <c r="G74" s="217"/>
      <c r="H74" s="217"/>
      <c r="I74" s="217"/>
      <c r="J74" s="217"/>
      <c r="K74" s="217"/>
      <c r="L74" s="217"/>
      <c r="M74" s="217"/>
      <c r="N74" s="217"/>
      <c r="O74" s="217"/>
      <c r="P74" s="217"/>
    </row>
    <row r="75" spans="1:23" x14ac:dyDescent="0.25">
      <c r="A75" s="217"/>
      <c r="B75" s="217"/>
      <c r="C75" s="217"/>
      <c r="D75" s="217"/>
      <c r="E75" s="217"/>
      <c r="F75" s="217"/>
      <c r="G75" s="217"/>
      <c r="H75" s="217"/>
      <c r="I75" s="217"/>
      <c r="J75" s="217"/>
      <c r="K75" s="217"/>
      <c r="L75" s="217"/>
      <c r="M75" s="217"/>
      <c r="N75" s="217"/>
      <c r="O75" s="217"/>
      <c r="P75" s="217"/>
    </row>
    <row r="76" spans="1:23" x14ac:dyDescent="0.25">
      <c r="A76" s="217"/>
      <c r="B76" s="217"/>
      <c r="C76" s="217"/>
    </row>
    <row r="77" spans="1:23" x14ac:dyDescent="0.25">
      <c r="A77" s="217"/>
      <c r="B77" s="217"/>
      <c r="C77" s="217"/>
    </row>
    <row r="78" spans="1:23" x14ac:dyDescent="0.25">
      <c r="A78" s="217"/>
      <c r="B78" s="217"/>
      <c r="C78" s="217"/>
    </row>
    <row r="79" spans="1:23" x14ac:dyDescent="0.25">
      <c r="A79" s="217"/>
      <c r="B79" s="217"/>
      <c r="C79" s="217"/>
    </row>
    <row r="80" spans="1:23" x14ac:dyDescent="0.25">
      <c r="A80" s="217"/>
      <c r="B80" s="217"/>
      <c r="C80" s="217"/>
      <c r="F80" s="51"/>
      <c r="G80" s="536" t="s">
        <v>285</v>
      </c>
      <c r="H80" s="536"/>
      <c r="I80" s="536"/>
      <c r="J80" s="536"/>
      <c r="K80" s="536"/>
      <c r="L80" s="536"/>
      <c r="M80" s="536"/>
      <c r="N80" s="536"/>
      <c r="O80" s="536"/>
      <c r="P80" s="227"/>
      <c r="Q80" s="227"/>
      <c r="R80" s="227"/>
      <c r="S80" s="227"/>
      <c r="T80" s="227"/>
      <c r="U80" s="227"/>
      <c r="V80" s="227"/>
      <c r="W80" s="227"/>
    </row>
    <row r="81" spans="1:15" x14ac:dyDescent="0.25">
      <c r="A81" s="217"/>
      <c r="B81" s="217"/>
      <c r="C81" s="217"/>
      <c r="F81" s="51"/>
      <c r="G81" s="234" t="s">
        <v>266</v>
      </c>
      <c r="H81" s="234" t="s">
        <v>267</v>
      </c>
      <c r="I81" s="234" t="s">
        <v>268</v>
      </c>
      <c r="J81" s="234" t="s">
        <v>269</v>
      </c>
      <c r="K81" s="234" t="s">
        <v>270</v>
      </c>
      <c r="L81" s="234" t="s">
        <v>271</v>
      </c>
      <c r="M81" s="234" t="s">
        <v>272</v>
      </c>
      <c r="N81" s="234"/>
      <c r="O81" s="51" t="s">
        <v>273</v>
      </c>
    </row>
    <row r="82" spans="1:15" x14ac:dyDescent="0.25">
      <c r="A82" s="217"/>
      <c r="B82" s="217"/>
      <c r="C82" s="217"/>
      <c r="F82" s="219" t="s">
        <v>342</v>
      </c>
      <c r="G82" s="219" t="s">
        <v>343</v>
      </c>
      <c r="H82" s="219" t="s">
        <v>343</v>
      </c>
      <c r="I82" s="219" t="s">
        <v>343</v>
      </c>
      <c r="J82" s="219" t="s">
        <v>343</v>
      </c>
      <c r="K82" s="219" t="s">
        <v>343</v>
      </c>
      <c r="L82" s="219" t="s">
        <v>343</v>
      </c>
      <c r="M82" s="219" t="s">
        <v>343</v>
      </c>
      <c r="N82" s="219"/>
      <c r="O82" s="219" t="s">
        <v>343</v>
      </c>
    </row>
    <row r="83" spans="1:15" x14ac:dyDescent="0.25">
      <c r="A83" s="217"/>
      <c r="B83" s="217"/>
      <c r="C83" s="217"/>
      <c r="F83" s="58" t="s">
        <v>274</v>
      </c>
      <c r="G83" s="180">
        <v>57</v>
      </c>
      <c r="H83" s="180">
        <v>66</v>
      </c>
      <c r="I83" s="180">
        <v>62</v>
      </c>
      <c r="J83" s="180">
        <v>57</v>
      </c>
      <c r="K83" s="180">
        <v>50</v>
      </c>
      <c r="L83" s="180">
        <v>56</v>
      </c>
      <c r="M83" s="180">
        <v>63</v>
      </c>
      <c r="N83" s="180"/>
      <c r="O83" s="180">
        <v>40</v>
      </c>
    </row>
    <row r="84" spans="1:15" x14ac:dyDescent="0.25">
      <c r="A84" s="217"/>
      <c r="B84" s="217"/>
      <c r="C84" s="217"/>
      <c r="F84" s="58" t="s">
        <v>275</v>
      </c>
      <c r="G84" s="180">
        <v>68</v>
      </c>
      <c r="H84" s="180">
        <v>77</v>
      </c>
      <c r="I84" s="180">
        <v>71</v>
      </c>
      <c r="J84" s="180" t="s">
        <v>344</v>
      </c>
      <c r="K84" s="180">
        <v>61</v>
      </c>
      <c r="L84" s="180">
        <v>64</v>
      </c>
      <c r="M84" s="180">
        <v>66</v>
      </c>
      <c r="N84" s="180"/>
      <c r="O84" s="180">
        <v>44</v>
      </c>
    </row>
    <row r="85" spans="1:15" x14ac:dyDescent="0.25">
      <c r="A85" s="217"/>
      <c r="B85" s="217"/>
      <c r="C85" s="217"/>
      <c r="F85" s="58" t="s">
        <v>345</v>
      </c>
      <c r="G85" s="180" t="s">
        <v>344</v>
      </c>
      <c r="H85" s="180">
        <v>90</v>
      </c>
      <c r="I85" s="180">
        <v>81</v>
      </c>
      <c r="J85" s="180" t="s">
        <v>344</v>
      </c>
      <c r="K85" s="180" t="s">
        <v>344</v>
      </c>
      <c r="L85" s="180">
        <v>75</v>
      </c>
      <c r="M85" s="180">
        <v>68</v>
      </c>
      <c r="N85" s="180"/>
      <c r="O85" s="180">
        <v>54</v>
      </c>
    </row>
    <row r="86" spans="1:15" x14ac:dyDescent="0.25">
      <c r="A86" s="217"/>
      <c r="B86" s="217"/>
      <c r="C86" s="217"/>
      <c r="F86" s="58" t="s">
        <v>346</v>
      </c>
      <c r="G86" s="180" t="s">
        <v>344</v>
      </c>
      <c r="H86" s="180">
        <v>125</v>
      </c>
      <c r="I86" s="180">
        <v>115</v>
      </c>
      <c r="J86" s="180" t="s">
        <v>344</v>
      </c>
      <c r="K86" s="180" t="s">
        <v>344</v>
      </c>
      <c r="L86" s="180">
        <v>109</v>
      </c>
      <c r="M86" s="180">
        <v>99</v>
      </c>
      <c r="N86" s="180"/>
      <c r="O86" s="180">
        <v>84</v>
      </c>
    </row>
    <row r="87" spans="1:15" x14ac:dyDescent="0.25">
      <c r="A87" s="217"/>
      <c r="B87" s="217"/>
      <c r="C87" s="217"/>
      <c r="F87" s="58" t="s">
        <v>347</v>
      </c>
      <c r="G87" s="180" t="s">
        <v>344</v>
      </c>
      <c r="H87" s="180" t="s">
        <v>344</v>
      </c>
      <c r="I87" s="180">
        <v>133</v>
      </c>
      <c r="J87" s="180" t="s">
        <v>344</v>
      </c>
      <c r="K87" s="180" t="s">
        <v>344</v>
      </c>
      <c r="L87" s="180">
        <v>117</v>
      </c>
      <c r="M87" s="180">
        <v>107</v>
      </c>
      <c r="N87" s="180"/>
      <c r="O87" s="180">
        <v>92</v>
      </c>
    </row>
    <row r="88" spans="1:15" x14ac:dyDescent="0.25">
      <c r="A88" s="217"/>
      <c r="B88" s="217"/>
      <c r="C88" s="217"/>
    </row>
    <row r="89" spans="1:15" x14ac:dyDescent="0.25">
      <c r="A89" s="217"/>
      <c r="B89" s="217"/>
      <c r="C89" s="217"/>
    </row>
    <row r="90" spans="1:15" x14ac:dyDescent="0.25">
      <c r="A90" s="217"/>
      <c r="B90" s="217"/>
      <c r="C90" s="217"/>
      <c r="F90" s="51"/>
      <c r="G90" s="536" t="s">
        <v>287</v>
      </c>
      <c r="H90" s="536"/>
      <c r="I90" s="536"/>
      <c r="J90" s="536"/>
      <c r="K90" s="536"/>
      <c r="L90" s="536"/>
      <c r="M90" s="536"/>
      <c r="N90" s="536"/>
      <c r="O90" s="536"/>
    </row>
    <row r="91" spans="1:15" x14ac:dyDescent="0.25">
      <c r="A91" s="217"/>
      <c r="B91" s="217"/>
      <c r="C91" s="217"/>
      <c r="F91" s="51"/>
      <c r="G91" s="234" t="s">
        <v>266</v>
      </c>
      <c r="H91" s="234" t="s">
        <v>267</v>
      </c>
      <c r="I91" s="234" t="s">
        <v>268</v>
      </c>
      <c r="J91" s="234" t="s">
        <v>269</v>
      </c>
      <c r="K91" s="234" t="s">
        <v>270</v>
      </c>
      <c r="L91" s="234" t="s">
        <v>271</v>
      </c>
      <c r="M91" s="234" t="s">
        <v>272</v>
      </c>
      <c r="N91" s="234"/>
      <c r="O91" s="51" t="s">
        <v>273</v>
      </c>
    </row>
    <row r="92" spans="1:15" x14ac:dyDescent="0.25">
      <c r="A92" s="217"/>
      <c r="B92" s="217"/>
      <c r="C92" s="217"/>
      <c r="F92" s="219" t="s">
        <v>342</v>
      </c>
      <c r="G92" s="219" t="s">
        <v>343</v>
      </c>
      <c r="H92" s="219" t="s">
        <v>343</v>
      </c>
      <c r="I92" s="219" t="s">
        <v>343</v>
      </c>
      <c r="J92" s="219" t="s">
        <v>343</v>
      </c>
      <c r="K92" s="219" t="s">
        <v>343</v>
      </c>
      <c r="L92" s="219" t="s">
        <v>343</v>
      </c>
      <c r="M92" s="219" t="s">
        <v>343</v>
      </c>
      <c r="N92" s="219"/>
      <c r="O92" s="219" t="s">
        <v>343</v>
      </c>
    </row>
    <row r="93" spans="1:15" x14ac:dyDescent="0.25">
      <c r="A93" s="217"/>
      <c r="B93" s="217"/>
      <c r="C93" s="217"/>
      <c r="F93" s="58" t="s">
        <v>274</v>
      </c>
      <c r="G93" s="180">
        <v>57</v>
      </c>
      <c r="H93" s="180">
        <v>66</v>
      </c>
      <c r="I93" s="180">
        <v>62</v>
      </c>
      <c r="J93" s="180">
        <v>57</v>
      </c>
      <c r="K93" s="180">
        <v>50</v>
      </c>
      <c r="L93" s="180">
        <v>56</v>
      </c>
      <c r="M93" s="180">
        <v>63</v>
      </c>
      <c r="N93" s="180"/>
      <c r="O93" s="180">
        <v>40</v>
      </c>
    </row>
    <row r="94" spans="1:15" x14ac:dyDescent="0.25">
      <c r="A94" s="217"/>
      <c r="B94" s="217"/>
      <c r="C94" s="217"/>
      <c r="F94" s="58" t="s">
        <v>275</v>
      </c>
      <c r="G94" s="180">
        <v>68</v>
      </c>
      <c r="H94" s="180">
        <v>77</v>
      </c>
      <c r="I94" s="180">
        <v>71</v>
      </c>
      <c r="J94" s="180" t="s">
        <v>344</v>
      </c>
      <c r="K94" s="180">
        <v>61</v>
      </c>
      <c r="L94" s="180">
        <v>64</v>
      </c>
      <c r="M94" s="180">
        <v>66</v>
      </c>
      <c r="N94" s="180"/>
      <c r="O94" s="180">
        <v>44</v>
      </c>
    </row>
    <row r="95" spans="1:15" x14ac:dyDescent="0.25">
      <c r="A95" s="217"/>
      <c r="B95" s="217"/>
      <c r="C95" s="217"/>
      <c r="F95" s="58" t="s">
        <v>345</v>
      </c>
      <c r="G95" s="180" t="s">
        <v>344</v>
      </c>
      <c r="H95" s="180">
        <v>90</v>
      </c>
      <c r="I95" s="180">
        <v>81</v>
      </c>
      <c r="J95" s="180" t="s">
        <v>344</v>
      </c>
      <c r="K95" s="180" t="s">
        <v>344</v>
      </c>
      <c r="L95" s="180">
        <v>75</v>
      </c>
      <c r="M95" s="180">
        <v>68</v>
      </c>
      <c r="N95" s="180"/>
      <c r="O95" s="180">
        <v>54</v>
      </c>
    </row>
    <row r="96" spans="1:15" x14ac:dyDescent="0.25">
      <c r="A96" s="217"/>
      <c r="B96" s="217"/>
      <c r="C96" s="217"/>
      <c r="F96" s="58" t="s">
        <v>346</v>
      </c>
      <c r="G96" s="180" t="s">
        <v>344</v>
      </c>
      <c r="H96" s="180">
        <v>125</v>
      </c>
      <c r="I96" s="180">
        <v>115</v>
      </c>
      <c r="J96" s="180" t="s">
        <v>344</v>
      </c>
      <c r="K96" s="180" t="s">
        <v>344</v>
      </c>
      <c r="L96" s="180">
        <v>109</v>
      </c>
      <c r="M96" s="180">
        <v>99</v>
      </c>
      <c r="N96" s="180"/>
      <c r="O96" s="180">
        <v>84</v>
      </c>
    </row>
    <row r="97" spans="1:15" x14ac:dyDescent="0.25">
      <c r="A97" s="217"/>
      <c r="B97" s="217"/>
      <c r="C97" s="217"/>
      <c r="F97" s="58" t="s">
        <v>347</v>
      </c>
      <c r="G97" s="180" t="s">
        <v>344</v>
      </c>
      <c r="H97" s="180" t="s">
        <v>344</v>
      </c>
      <c r="I97" s="180">
        <v>133</v>
      </c>
      <c r="J97" s="180" t="s">
        <v>344</v>
      </c>
      <c r="K97" s="180" t="s">
        <v>344</v>
      </c>
      <c r="L97" s="180">
        <v>117</v>
      </c>
      <c r="M97" s="180">
        <v>107</v>
      </c>
      <c r="N97" s="180"/>
      <c r="O97" s="180">
        <v>92</v>
      </c>
    </row>
    <row r="98" spans="1:15" x14ac:dyDescent="0.25">
      <c r="A98" s="217"/>
      <c r="B98" s="217"/>
      <c r="C98" s="217"/>
    </row>
    <row r="99" spans="1:15" x14ac:dyDescent="0.25">
      <c r="A99" s="217"/>
      <c r="B99" s="217"/>
      <c r="C99" s="217"/>
    </row>
    <row r="100" spans="1:15" x14ac:dyDescent="0.25">
      <c r="A100" s="217"/>
      <c r="B100" s="217"/>
      <c r="C100" s="217"/>
      <c r="F100" s="51"/>
      <c r="G100" s="536" t="s">
        <v>289</v>
      </c>
      <c r="H100" s="536"/>
      <c r="I100" s="536"/>
      <c r="J100" s="536"/>
      <c r="K100" s="536"/>
      <c r="L100" s="536"/>
      <c r="M100" s="536"/>
      <c r="N100" s="536"/>
      <c r="O100" s="536"/>
    </row>
    <row r="101" spans="1:15" x14ac:dyDescent="0.25">
      <c r="A101" s="217"/>
      <c r="B101" s="217"/>
      <c r="C101" s="217"/>
      <c r="F101" s="51"/>
      <c r="G101" s="234" t="s">
        <v>266</v>
      </c>
      <c r="H101" s="234" t="s">
        <v>267</v>
      </c>
      <c r="I101" s="234" t="s">
        <v>268</v>
      </c>
      <c r="J101" s="234" t="s">
        <v>269</v>
      </c>
      <c r="K101" s="234" t="s">
        <v>270</v>
      </c>
      <c r="L101" s="234" t="s">
        <v>271</v>
      </c>
      <c r="M101" s="234" t="s">
        <v>272</v>
      </c>
      <c r="N101" s="234"/>
      <c r="O101" s="51" t="s">
        <v>273</v>
      </c>
    </row>
    <row r="102" spans="1:15" x14ac:dyDescent="0.25">
      <c r="A102" s="217"/>
      <c r="B102" s="217"/>
      <c r="C102" s="217"/>
      <c r="F102" s="219" t="s">
        <v>342</v>
      </c>
      <c r="G102" s="219" t="s">
        <v>343</v>
      </c>
      <c r="H102" s="219" t="s">
        <v>343</v>
      </c>
      <c r="I102" s="219" t="s">
        <v>343</v>
      </c>
      <c r="J102" s="219" t="s">
        <v>343</v>
      </c>
      <c r="K102" s="219" t="s">
        <v>343</v>
      </c>
      <c r="L102" s="219" t="s">
        <v>343</v>
      </c>
      <c r="M102" s="219" t="s">
        <v>343</v>
      </c>
      <c r="N102" s="219"/>
      <c r="O102" s="219" t="s">
        <v>343</v>
      </c>
    </row>
    <row r="103" spans="1:15" x14ac:dyDescent="0.25">
      <c r="A103" s="217"/>
      <c r="B103" s="217"/>
      <c r="C103" s="217"/>
      <c r="F103" s="58" t="s">
        <v>274</v>
      </c>
      <c r="G103" s="180">
        <v>70</v>
      </c>
      <c r="H103" s="180">
        <v>79</v>
      </c>
      <c r="I103" s="180">
        <v>72</v>
      </c>
      <c r="J103" s="180">
        <v>69</v>
      </c>
      <c r="K103" s="180">
        <v>60</v>
      </c>
      <c r="L103" s="180">
        <v>64</v>
      </c>
      <c r="M103" s="180">
        <v>66</v>
      </c>
      <c r="N103" s="180"/>
      <c r="O103" s="180">
        <v>44</v>
      </c>
    </row>
    <row r="104" spans="1:15" x14ac:dyDescent="0.25">
      <c r="A104" s="217"/>
      <c r="B104" s="217"/>
      <c r="C104" s="217"/>
      <c r="F104" s="58" t="s">
        <v>275</v>
      </c>
      <c r="G104" s="180">
        <v>88</v>
      </c>
      <c r="H104" s="180">
        <v>96</v>
      </c>
      <c r="I104" s="180">
        <v>87</v>
      </c>
      <c r="J104" s="180" t="s">
        <v>344</v>
      </c>
      <c r="K104" s="180">
        <v>77</v>
      </c>
      <c r="L104" s="180">
        <v>79</v>
      </c>
      <c r="M104" s="180">
        <v>76</v>
      </c>
      <c r="N104" s="180"/>
      <c r="O104" s="180">
        <v>54</v>
      </c>
    </row>
    <row r="105" spans="1:15" x14ac:dyDescent="0.25">
      <c r="A105" s="217"/>
      <c r="B105" s="217"/>
      <c r="C105" s="217"/>
      <c r="F105" s="58" t="s">
        <v>345</v>
      </c>
      <c r="G105" s="180" t="s">
        <v>344</v>
      </c>
      <c r="H105" s="180">
        <v>115</v>
      </c>
      <c r="I105" s="180">
        <v>104</v>
      </c>
      <c r="J105" s="180" t="s">
        <v>344</v>
      </c>
      <c r="K105" s="180" t="s">
        <v>344</v>
      </c>
      <c r="L105" s="180">
        <v>96</v>
      </c>
      <c r="M105" s="180">
        <v>87</v>
      </c>
      <c r="N105" s="180"/>
      <c r="O105" s="180">
        <v>69</v>
      </c>
    </row>
    <row r="106" spans="1:15" x14ac:dyDescent="0.25">
      <c r="A106" s="217"/>
      <c r="B106" s="217"/>
      <c r="C106" s="217"/>
      <c r="F106" s="58" t="s">
        <v>346</v>
      </c>
      <c r="G106" s="180" t="s">
        <v>344</v>
      </c>
      <c r="H106" s="180">
        <v>161</v>
      </c>
      <c r="I106" s="180">
        <v>148</v>
      </c>
      <c r="J106" s="180" t="s">
        <v>344</v>
      </c>
      <c r="K106" s="180" t="s">
        <v>344</v>
      </c>
      <c r="L106" s="180">
        <v>140</v>
      </c>
      <c r="M106" s="180">
        <v>128</v>
      </c>
      <c r="N106" s="180"/>
      <c r="O106" s="180">
        <v>109</v>
      </c>
    </row>
    <row r="107" spans="1:15" x14ac:dyDescent="0.25">
      <c r="A107" s="217"/>
      <c r="B107" s="217"/>
      <c r="C107" s="217"/>
      <c r="F107" s="58" t="s">
        <v>347</v>
      </c>
      <c r="G107" s="180" t="s">
        <v>344</v>
      </c>
      <c r="H107" s="180" t="s">
        <v>344</v>
      </c>
      <c r="I107" s="180">
        <v>159</v>
      </c>
      <c r="J107" s="180" t="s">
        <v>344</v>
      </c>
      <c r="K107" s="180" t="s">
        <v>344</v>
      </c>
      <c r="L107" s="180">
        <v>152</v>
      </c>
      <c r="M107" s="180">
        <v>138</v>
      </c>
      <c r="N107" s="180"/>
      <c r="O107" s="180">
        <v>119</v>
      </c>
    </row>
    <row r="108" spans="1:15" x14ac:dyDescent="0.25">
      <c r="A108" s="217"/>
      <c r="B108" s="217"/>
      <c r="C108" s="217"/>
    </row>
    <row r="109" spans="1:15" x14ac:dyDescent="0.25">
      <c r="A109" s="217"/>
      <c r="B109" s="217"/>
      <c r="C109" s="217"/>
    </row>
    <row r="110" spans="1:15" x14ac:dyDescent="0.25">
      <c r="A110" s="217"/>
      <c r="B110" s="217"/>
      <c r="C110" s="217"/>
      <c r="F110" s="51"/>
      <c r="G110" s="536" t="s">
        <v>291</v>
      </c>
      <c r="H110" s="536"/>
      <c r="I110" s="536"/>
      <c r="J110" s="536"/>
      <c r="K110" s="536"/>
      <c r="L110" s="536"/>
      <c r="M110" s="536"/>
      <c r="N110" s="536"/>
      <c r="O110" s="536"/>
    </row>
    <row r="111" spans="1:15" x14ac:dyDescent="0.25">
      <c r="A111" s="217"/>
      <c r="B111" s="217"/>
      <c r="C111" s="217"/>
      <c r="F111" s="51"/>
      <c r="G111" s="234" t="s">
        <v>266</v>
      </c>
      <c r="H111" s="234" t="s">
        <v>267</v>
      </c>
      <c r="I111" s="234" t="s">
        <v>268</v>
      </c>
      <c r="J111" s="234" t="s">
        <v>269</v>
      </c>
      <c r="K111" s="234" t="s">
        <v>270</v>
      </c>
      <c r="L111" s="234" t="s">
        <v>271</v>
      </c>
      <c r="M111" s="234" t="s">
        <v>272</v>
      </c>
      <c r="N111" s="234"/>
      <c r="O111" s="51" t="s">
        <v>273</v>
      </c>
    </row>
    <row r="112" spans="1:15" x14ac:dyDescent="0.25">
      <c r="A112" s="217"/>
      <c r="B112" s="217"/>
      <c r="C112" s="217"/>
      <c r="F112" s="219" t="s">
        <v>342</v>
      </c>
      <c r="G112" s="219" t="s">
        <v>343</v>
      </c>
      <c r="H112" s="219" t="s">
        <v>343</v>
      </c>
      <c r="I112" s="219" t="s">
        <v>343</v>
      </c>
      <c r="J112" s="219" t="s">
        <v>343</v>
      </c>
      <c r="K112" s="219" t="s">
        <v>343</v>
      </c>
      <c r="L112" s="219" t="s">
        <v>343</v>
      </c>
      <c r="M112" s="219" t="s">
        <v>343</v>
      </c>
      <c r="N112" s="219"/>
      <c r="O112" s="219" t="s">
        <v>343</v>
      </c>
    </row>
    <row r="113" spans="1:15" x14ac:dyDescent="0.25">
      <c r="A113" s="217"/>
      <c r="B113" s="217"/>
      <c r="C113" s="217"/>
      <c r="F113" s="58" t="s">
        <v>274</v>
      </c>
      <c r="G113" s="180">
        <v>57</v>
      </c>
      <c r="H113" s="180">
        <v>66</v>
      </c>
      <c r="I113" s="180">
        <v>62</v>
      </c>
      <c r="J113" s="180">
        <v>57</v>
      </c>
      <c r="K113" s="180">
        <v>50</v>
      </c>
      <c r="L113" s="180">
        <v>56</v>
      </c>
      <c r="M113" s="180">
        <v>63</v>
      </c>
      <c r="N113" s="180"/>
      <c r="O113" s="180">
        <v>40</v>
      </c>
    </row>
    <row r="114" spans="1:15" x14ac:dyDescent="0.25">
      <c r="A114" s="217"/>
      <c r="B114" s="217"/>
      <c r="C114" s="217"/>
      <c r="F114" s="58" t="s">
        <v>275</v>
      </c>
      <c r="G114" s="180">
        <v>68</v>
      </c>
      <c r="H114" s="180">
        <v>77</v>
      </c>
      <c r="I114" s="180">
        <v>71</v>
      </c>
      <c r="J114" s="180" t="s">
        <v>344</v>
      </c>
      <c r="K114" s="180">
        <v>61</v>
      </c>
      <c r="L114" s="180">
        <v>64</v>
      </c>
      <c r="M114" s="180">
        <v>66</v>
      </c>
      <c r="N114" s="180"/>
      <c r="O114" s="180">
        <v>44</v>
      </c>
    </row>
    <row r="115" spans="1:15" x14ac:dyDescent="0.25">
      <c r="A115" s="217"/>
      <c r="B115" s="217"/>
      <c r="C115" s="217"/>
      <c r="F115" s="58" t="s">
        <v>345</v>
      </c>
      <c r="G115" s="180" t="s">
        <v>344</v>
      </c>
      <c r="H115" s="180">
        <v>90</v>
      </c>
      <c r="I115" s="180">
        <v>81</v>
      </c>
      <c r="J115" s="180" t="s">
        <v>344</v>
      </c>
      <c r="K115" s="180" t="s">
        <v>344</v>
      </c>
      <c r="L115" s="180">
        <v>75</v>
      </c>
      <c r="M115" s="180">
        <v>68</v>
      </c>
      <c r="N115" s="180"/>
      <c r="O115" s="180">
        <v>54</v>
      </c>
    </row>
    <row r="116" spans="1:15" x14ac:dyDescent="0.25">
      <c r="A116" s="217"/>
      <c r="B116" s="217"/>
      <c r="C116" s="217"/>
      <c r="F116" s="58" t="s">
        <v>346</v>
      </c>
      <c r="G116" s="180" t="s">
        <v>344</v>
      </c>
      <c r="H116" s="180">
        <v>125</v>
      </c>
      <c r="I116" s="180">
        <v>115</v>
      </c>
      <c r="J116" s="180" t="s">
        <v>344</v>
      </c>
      <c r="K116" s="180" t="s">
        <v>344</v>
      </c>
      <c r="L116" s="180">
        <v>109</v>
      </c>
      <c r="M116" s="180">
        <v>99</v>
      </c>
      <c r="N116" s="180"/>
      <c r="O116" s="180">
        <v>84</v>
      </c>
    </row>
    <row r="117" spans="1:15" x14ac:dyDescent="0.25">
      <c r="A117" s="217"/>
      <c r="B117" s="217"/>
      <c r="C117" s="217"/>
      <c r="F117" s="58" t="s">
        <v>347</v>
      </c>
      <c r="G117" s="180" t="s">
        <v>344</v>
      </c>
      <c r="H117" s="180" t="s">
        <v>344</v>
      </c>
      <c r="I117" s="180">
        <v>133</v>
      </c>
      <c r="J117" s="180" t="s">
        <v>344</v>
      </c>
      <c r="K117" s="180" t="s">
        <v>344</v>
      </c>
      <c r="L117" s="180">
        <v>117</v>
      </c>
      <c r="M117" s="180">
        <v>107</v>
      </c>
      <c r="N117" s="180"/>
      <c r="O117" s="180">
        <v>92</v>
      </c>
    </row>
    <row r="118" spans="1:15" x14ac:dyDescent="0.25">
      <c r="A118" s="217"/>
      <c r="B118" s="217"/>
      <c r="C118" s="217"/>
    </row>
    <row r="119" spans="1:15" x14ac:dyDescent="0.25">
      <c r="A119" s="217"/>
      <c r="B119" s="217"/>
      <c r="C119" s="217"/>
    </row>
    <row r="120" spans="1:15" x14ac:dyDescent="0.25">
      <c r="A120" s="217"/>
      <c r="B120" s="217"/>
      <c r="C120" s="217"/>
      <c r="F120" s="51"/>
      <c r="G120" s="536" t="s">
        <v>292</v>
      </c>
      <c r="H120" s="536"/>
      <c r="I120" s="536"/>
      <c r="J120" s="536"/>
      <c r="K120" s="536"/>
      <c r="L120" s="536"/>
      <c r="M120" s="536"/>
      <c r="N120" s="536"/>
      <c r="O120" s="536"/>
    </row>
    <row r="121" spans="1:15" x14ac:dyDescent="0.25">
      <c r="A121" s="217"/>
      <c r="B121" s="217"/>
      <c r="C121" s="217"/>
      <c r="F121" s="51"/>
      <c r="G121" s="234" t="s">
        <v>266</v>
      </c>
      <c r="H121" s="234" t="s">
        <v>267</v>
      </c>
      <c r="I121" s="234" t="s">
        <v>268</v>
      </c>
      <c r="J121" s="234" t="s">
        <v>269</v>
      </c>
      <c r="K121" s="234" t="s">
        <v>270</v>
      </c>
      <c r="L121" s="234" t="s">
        <v>271</v>
      </c>
      <c r="M121" s="234" t="s">
        <v>272</v>
      </c>
      <c r="N121" s="234"/>
      <c r="O121" s="51" t="s">
        <v>273</v>
      </c>
    </row>
    <row r="122" spans="1:15" x14ac:dyDescent="0.25">
      <c r="A122" s="217"/>
      <c r="B122" s="217"/>
      <c r="C122" s="217"/>
      <c r="F122" s="219" t="s">
        <v>342</v>
      </c>
      <c r="G122" s="219" t="s">
        <v>343</v>
      </c>
      <c r="H122" s="219" t="s">
        <v>343</v>
      </c>
      <c r="I122" s="219" t="s">
        <v>343</v>
      </c>
      <c r="J122" s="219" t="s">
        <v>343</v>
      </c>
      <c r="K122" s="219" t="s">
        <v>343</v>
      </c>
      <c r="L122" s="219" t="s">
        <v>343</v>
      </c>
      <c r="M122" s="219" t="s">
        <v>343</v>
      </c>
      <c r="N122" s="219"/>
      <c r="O122" s="219" t="s">
        <v>343</v>
      </c>
    </row>
    <row r="123" spans="1:15" x14ac:dyDescent="0.25">
      <c r="A123" s="217"/>
      <c r="B123" s="217"/>
      <c r="C123" s="217"/>
      <c r="F123" s="58" t="s">
        <v>274</v>
      </c>
      <c r="G123" s="180">
        <v>57</v>
      </c>
      <c r="H123" s="180">
        <v>66</v>
      </c>
      <c r="I123" s="180">
        <v>62</v>
      </c>
      <c r="J123" s="180">
        <v>57</v>
      </c>
      <c r="K123" s="180">
        <v>50</v>
      </c>
      <c r="L123" s="180">
        <v>56</v>
      </c>
      <c r="M123" s="180">
        <v>63</v>
      </c>
      <c r="N123" s="180"/>
      <c r="O123" s="180">
        <v>40</v>
      </c>
    </row>
    <row r="124" spans="1:15" x14ac:dyDescent="0.25">
      <c r="A124" s="217"/>
      <c r="B124" s="217"/>
      <c r="C124" s="217"/>
      <c r="F124" s="58" t="s">
        <v>275</v>
      </c>
      <c r="G124" s="180">
        <v>68</v>
      </c>
      <c r="H124" s="180">
        <v>77</v>
      </c>
      <c r="I124" s="180">
        <v>71</v>
      </c>
      <c r="J124" s="180" t="s">
        <v>344</v>
      </c>
      <c r="K124" s="180">
        <v>61</v>
      </c>
      <c r="L124" s="180">
        <v>64</v>
      </c>
      <c r="M124" s="180">
        <v>66</v>
      </c>
      <c r="N124" s="180"/>
      <c r="O124" s="180">
        <v>44</v>
      </c>
    </row>
    <row r="125" spans="1:15" x14ac:dyDescent="0.25">
      <c r="A125" s="217"/>
      <c r="B125" s="217"/>
      <c r="C125" s="217"/>
      <c r="F125" s="58" t="s">
        <v>345</v>
      </c>
      <c r="G125" s="180" t="s">
        <v>344</v>
      </c>
      <c r="H125" s="180">
        <v>90</v>
      </c>
      <c r="I125" s="180">
        <v>81</v>
      </c>
      <c r="J125" s="180" t="s">
        <v>344</v>
      </c>
      <c r="K125" s="180" t="s">
        <v>344</v>
      </c>
      <c r="L125" s="180">
        <v>75</v>
      </c>
      <c r="M125" s="180">
        <v>68</v>
      </c>
      <c r="N125" s="180"/>
      <c r="O125" s="180">
        <v>54</v>
      </c>
    </row>
    <row r="126" spans="1:15" x14ac:dyDescent="0.25">
      <c r="A126" s="217"/>
      <c r="B126" s="217"/>
      <c r="C126" s="217"/>
      <c r="F126" s="58" t="s">
        <v>346</v>
      </c>
      <c r="G126" s="180" t="s">
        <v>344</v>
      </c>
      <c r="H126" s="180">
        <v>125</v>
      </c>
      <c r="I126" s="180">
        <v>115</v>
      </c>
      <c r="J126" s="180" t="s">
        <v>344</v>
      </c>
      <c r="K126" s="180" t="s">
        <v>344</v>
      </c>
      <c r="L126" s="180">
        <v>109</v>
      </c>
      <c r="M126" s="180">
        <v>99</v>
      </c>
      <c r="N126" s="180"/>
      <c r="O126" s="180">
        <v>84</v>
      </c>
    </row>
    <row r="127" spans="1:15" x14ac:dyDescent="0.25">
      <c r="A127" s="217"/>
      <c r="B127" s="217"/>
      <c r="C127" s="217"/>
      <c r="F127" s="58" t="s">
        <v>347</v>
      </c>
      <c r="G127" s="180" t="s">
        <v>344</v>
      </c>
      <c r="H127" s="180" t="s">
        <v>344</v>
      </c>
      <c r="I127" s="180">
        <v>133</v>
      </c>
      <c r="J127" s="180" t="s">
        <v>344</v>
      </c>
      <c r="K127" s="180" t="s">
        <v>344</v>
      </c>
      <c r="L127" s="180">
        <v>117</v>
      </c>
      <c r="M127" s="180">
        <v>107</v>
      </c>
      <c r="N127" s="180"/>
      <c r="O127" s="180">
        <v>92</v>
      </c>
    </row>
    <row r="128" spans="1:15" x14ac:dyDescent="0.25">
      <c r="A128" s="217"/>
      <c r="B128" s="217"/>
      <c r="C128" s="217"/>
    </row>
    <row r="129" spans="1:15" x14ac:dyDescent="0.25">
      <c r="A129" s="217"/>
      <c r="B129" s="217"/>
      <c r="C129" s="217"/>
    </row>
    <row r="130" spans="1:15" x14ac:dyDescent="0.25">
      <c r="A130" s="217"/>
      <c r="B130" s="217"/>
      <c r="C130" s="217"/>
      <c r="F130" s="51"/>
      <c r="G130" s="536" t="s">
        <v>294</v>
      </c>
      <c r="H130" s="536"/>
      <c r="I130" s="536"/>
      <c r="J130" s="536"/>
      <c r="K130" s="536"/>
      <c r="L130" s="536"/>
      <c r="M130" s="536"/>
      <c r="N130" s="536"/>
      <c r="O130" s="536"/>
    </row>
    <row r="131" spans="1:15" x14ac:dyDescent="0.25">
      <c r="A131" s="217"/>
      <c r="B131" s="217"/>
      <c r="C131" s="217"/>
      <c r="F131" s="51"/>
      <c r="G131" s="234" t="s">
        <v>266</v>
      </c>
      <c r="H131" s="234" t="s">
        <v>267</v>
      </c>
      <c r="I131" s="234" t="s">
        <v>268</v>
      </c>
      <c r="J131" s="234" t="s">
        <v>269</v>
      </c>
      <c r="K131" s="234" t="s">
        <v>270</v>
      </c>
      <c r="L131" s="234" t="s">
        <v>271</v>
      </c>
      <c r="M131" s="234" t="s">
        <v>272</v>
      </c>
      <c r="N131" s="234"/>
      <c r="O131" s="51" t="s">
        <v>273</v>
      </c>
    </row>
    <row r="132" spans="1:15" x14ac:dyDescent="0.25">
      <c r="A132" s="217"/>
      <c r="B132" s="217"/>
      <c r="C132" s="217"/>
      <c r="F132" s="219" t="s">
        <v>342</v>
      </c>
      <c r="G132" s="219" t="s">
        <v>343</v>
      </c>
      <c r="H132" s="219" t="s">
        <v>343</v>
      </c>
      <c r="I132" s="219" t="s">
        <v>343</v>
      </c>
      <c r="J132" s="219" t="s">
        <v>343</v>
      </c>
      <c r="K132" s="219" t="s">
        <v>343</v>
      </c>
      <c r="L132" s="219" t="s">
        <v>343</v>
      </c>
      <c r="M132" s="219" t="s">
        <v>343</v>
      </c>
      <c r="N132" s="219"/>
      <c r="O132" s="219" t="s">
        <v>343</v>
      </c>
    </row>
    <row r="133" spans="1:15" x14ac:dyDescent="0.25">
      <c r="A133" s="217"/>
      <c r="B133" s="217"/>
      <c r="C133" s="217"/>
      <c r="F133" s="58" t="s">
        <v>274</v>
      </c>
      <c r="G133" s="180">
        <v>57</v>
      </c>
      <c r="H133" s="180">
        <v>66</v>
      </c>
      <c r="I133" s="180">
        <v>62</v>
      </c>
      <c r="J133" s="180">
        <v>57</v>
      </c>
      <c r="K133" s="180">
        <v>50</v>
      </c>
      <c r="L133" s="180">
        <v>56</v>
      </c>
      <c r="M133" s="180">
        <v>63</v>
      </c>
      <c r="N133" s="180"/>
      <c r="O133" s="180">
        <v>40</v>
      </c>
    </row>
    <row r="134" spans="1:15" x14ac:dyDescent="0.25">
      <c r="A134" s="217"/>
      <c r="B134" s="217"/>
      <c r="C134" s="217"/>
      <c r="F134" s="58" t="s">
        <v>275</v>
      </c>
      <c r="G134" s="180">
        <v>68</v>
      </c>
      <c r="H134" s="180">
        <v>77</v>
      </c>
      <c r="I134" s="180">
        <v>71</v>
      </c>
      <c r="J134" s="180" t="s">
        <v>344</v>
      </c>
      <c r="K134" s="180">
        <v>61</v>
      </c>
      <c r="L134" s="180">
        <v>64</v>
      </c>
      <c r="M134" s="180">
        <v>66</v>
      </c>
      <c r="N134" s="180"/>
      <c r="O134" s="180">
        <v>44</v>
      </c>
    </row>
    <row r="135" spans="1:15" x14ac:dyDescent="0.25">
      <c r="A135" s="217"/>
      <c r="B135" s="217"/>
      <c r="C135" s="217"/>
      <c r="F135" s="58" t="s">
        <v>345</v>
      </c>
      <c r="G135" s="180" t="s">
        <v>344</v>
      </c>
      <c r="H135" s="180">
        <v>90</v>
      </c>
      <c r="I135" s="180">
        <v>81</v>
      </c>
      <c r="J135" s="180" t="s">
        <v>344</v>
      </c>
      <c r="K135" s="180" t="s">
        <v>344</v>
      </c>
      <c r="L135" s="180">
        <v>75</v>
      </c>
      <c r="M135" s="180">
        <v>68</v>
      </c>
      <c r="N135" s="180"/>
      <c r="O135" s="180">
        <v>54</v>
      </c>
    </row>
    <row r="136" spans="1:15" x14ac:dyDescent="0.25">
      <c r="A136" s="217"/>
      <c r="B136" s="217"/>
      <c r="C136" s="217"/>
      <c r="F136" s="58" t="s">
        <v>346</v>
      </c>
      <c r="G136" s="180" t="s">
        <v>344</v>
      </c>
      <c r="H136" s="180">
        <v>125</v>
      </c>
      <c r="I136" s="180">
        <v>115</v>
      </c>
      <c r="J136" s="180" t="s">
        <v>344</v>
      </c>
      <c r="K136" s="180" t="s">
        <v>344</v>
      </c>
      <c r="L136" s="180">
        <v>109</v>
      </c>
      <c r="M136" s="180">
        <v>99</v>
      </c>
      <c r="N136" s="180"/>
      <c r="O136" s="180">
        <v>84</v>
      </c>
    </row>
    <row r="137" spans="1:15" x14ac:dyDescent="0.25">
      <c r="A137" s="217"/>
      <c r="B137" s="217"/>
      <c r="C137" s="217"/>
      <c r="F137" s="58" t="s">
        <v>347</v>
      </c>
      <c r="G137" s="180" t="s">
        <v>344</v>
      </c>
      <c r="H137" s="180" t="s">
        <v>344</v>
      </c>
      <c r="I137" s="180">
        <v>133</v>
      </c>
      <c r="J137" s="180" t="s">
        <v>344</v>
      </c>
      <c r="K137" s="180" t="s">
        <v>344</v>
      </c>
      <c r="L137" s="180">
        <v>117</v>
      </c>
      <c r="M137" s="180">
        <v>107</v>
      </c>
      <c r="N137" s="180"/>
      <c r="O137" s="180">
        <v>92</v>
      </c>
    </row>
    <row r="138" spans="1:15" x14ac:dyDescent="0.25">
      <c r="A138" s="217"/>
      <c r="B138" s="217"/>
      <c r="C138" s="217"/>
    </row>
    <row r="139" spans="1:15" x14ac:dyDescent="0.25">
      <c r="A139" s="217"/>
      <c r="B139" s="217"/>
      <c r="C139" s="217"/>
    </row>
    <row r="140" spans="1:15" x14ac:dyDescent="0.25">
      <c r="A140" s="217"/>
      <c r="B140" s="217"/>
      <c r="C140" s="217"/>
      <c r="F140" s="51"/>
      <c r="G140" s="536" t="s">
        <v>296</v>
      </c>
      <c r="H140" s="536"/>
      <c r="I140" s="536"/>
      <c r="J140" s="536"/>
      <c r="K140" s="536"/>
      <c r="L140" s="536"/>
      <c r="M140" s="536"/>
      <c r="N140" s="536"/>
      <c r="O140" s="536"/>
    </row>
    <row r="141" spans="1:15" x14ac:dyDescent="0.25">
      <c r="A141" s="217"/>
      <c r="B141" s="217"/>
      <c r="C141" s="217"/>
      <c r="F141" s="51"/>
      <c r="G141" s="234" t="s">
        <v>266</v>
      </c>
      <c r="H141" s="234" t="s">
        <v>267</v>
      </c>
      <c r="I141" s="234" t="s">
        <v>268</v>
      </c>
      <c r="J141" s="234" t="s">
        <v>269</v>
      </c>
      <c r="K141" s="234" t="s">
        <v>270</v>
      </c>
      <c r="L141" s="234" t="s">
        <v>271</v>
      </c>
      <c r="M141" s="234" t="s">
        <v>272</v>
      </c>
      <c r="N141" s="234"/>
      <c r="O141" s="51" t="s">
        <v>273</v>
      </c>
    </row>
    <row r="142" spans="1:15" x14ac:dyDescent="0.25">
      <c r="A142" s="217"/>
      <c r="B142" s="217"/>
      <c r="C142" s="217"/>
      <c r="F142" s="219" t="s">
        <v>342</v>
      </c>
      <c r="G142" s="219" t="s">
        <v>343</v>
      </c>
      <c r="H142" s="219" t="s">
        <v>343</v>
      </c>
      <c r="I142" s="219" t="s">
        <v>343</v>
      </c>
      <c r="J142" s="219" t="s">
        <v>343</v>
      </c>
      <c r="K142" s="219" t="s">
        <v>343</v>
      </c>
      <c r="L142" s="219" t="s">
        <v>343</v>
      </c>
      <c r="M142" s="219" t="s">
        <v>343</v>
      </c>
      <c r="N142" s="219"/>
      <c r="O142" s="219" t="s">
        <v>343</v>
      </c>
    </row>
    <row r="143" spans="1:15" x14ac:dyDescent="0.25">
      <c r="A143" s="217"/>
      <c r="B143" s="217"/>
      <c r="C143" s="217"/>
      <c r="F143" s="58" t="s">
        <v>274</v>
      </c>
      <c r="G143" s="180">
        <v>57</v>
      </c>
      <c r="H143" s="180">
        <v>66</v>
      </c>
      <c r="I143" s="180">
        <v>62</v>
      </c>
      <c r="J143" s="180">
        <v>57</v>
      </c>
      <c r="K143" s="180">
        <v>50</v>
      </c>
      <c r="L143" s="180">
        <v>56</v>
      </c>
      <c r="M143" s="180">
        <v>63</v>
      </c>
      <c r="N143" s="180"/>
      <c r="O143" s="180">
        <v>40</v>
      </c>
    </row>
    <row r="144" spans="1:15" x14ac:dyDescent="0.25">
      <c r="A144" s="217"/>
      <c r="B144" s="217"/>
      <c r="C144" s="217"/>
      <c r="F144" s="58" t="s">
        <v>275</v>
      </c>
      <c r="G144" s="180">
        <v>68</v>
      </c>
      <c r="H144" s="180">
        <v>77</v>
      </c>
      <c r="I144" s="180">
        <v>71</v>
      </c>
      <c r="J144" s="180" t="s">
        <v>344</v>
      </c>
      <c r="K144" s="180">
        <v>61</v>
      </c>
      <c r="L144" s="180">
        <v>64</v>
      </c>
      <c r="M144" s="180">
        <v>66</v>
      </c>
      <c r="N144" s="180"/>
      <c r="O144" s="180">
        <v>44</v>
      </c>
    </row>
    <row r="145" spans="1:15" x14ac:dyDescent="0.25">
      <c r="A145" s="217"/>
      <c r="B145" s="217"/>
      <c r="C145" s="217"/>
      <c r="F145" s="58" t="s">
        <v>345</v>
      </c>
      <c r="G145" s="180" t="s">
        <v>344</v>
      </c>
      <c r="H145" s="180">
        <v>90</v>
      </c>
      <c r="I145" s="180">
        <v>81</v>
      </c>
      <c r="J145" s="180" t="s">
        <v>344</v>
      </c>
      <c r="K145" s="180" t="s">
        <v>344</v>
      </c>
      <c r="L145" s="180">
        <v>75</v>
      </c>
      <c r="M145" s="180">
        <v>68</v>
      </c>
      <c r="N145" s="180"/>
      <c r="O145" s="180">
        <v>54</v>
      </c>
    </row>
    <row r="146" spans="1:15" x14ac:dyDescent="0.25">
      <c r="A146" s="217"/>
      <c r="B146" s="217"/>
      <c r="C146" s="217"/>
      <c r="F146" s="58" t="s">
        <v>346</v>
      </c>
      <c r="G146" s="180" t="s">
        <v>344</v>
      </c>
      <c r="H146" s="180">
        <v>125</v>
      </c>
      <c r="I146" s="180">
        <v>115</v>
      </c>
      <c r="J146" s="180" t="s">
        <v>344</v>
      </c>
      <c r="K146" s="180" t="s">
        <v>344</v>
      </c>
      <c r="L146" s="180">
        <v>109</v>
      </c>
      <c r="M146" s="180">
        <v>99</v>
      </c>
      <c r="N146" s="180"/>
      <c r="O146" s="180">
        <v>84</v>
      </c>
    </row>
    <row r="147" spans="1:15" x14ac:dyDescent="0.25">
      <c r="A147" s="217"/>
      <c r="B147" s="217"/>
      <c r="C147" s="217"/>
      <c r="F147" s="58" t="s">
        <v>347</v>
      </c>
      <c r="G147" s="180" t="s">
        <v>344</v>
      </c>
      <c r="H147" s="180" t="s">
        <v>344</v>
      </c>
      <c r="I147" s="180">
        <v>133</v>
      </c>
      <c r="J147" s="180" t="s">
        <v>344</v>
      </c>
      <c r="K147" s="180" t="s">
        <v>344</v>
      </c>
      <c r="L147" s="180">
        <v>117</v>
      </c>
      <c r="M147" s="180">
        <v>107</v>
      </c>
      <c r="N147" s="180"/>
      <c r="O147" s="180">
        <v>92</v>
      </c>
    </row>
    <row r="148" spans="1:15" x14ac:dyDescent="0.25">
      <c r="A148" s="217"/>
      <c r="B148" s="217"/>
      <c r="C148" s="217"/>
    </row>
    <row r="149" spans="1:15" x14ac:dyDescent="0.25">
      <c r="A149" s="217"/>
      <c r="B149" s="217"/>
      <c r="C149" s="217"/>
    </row>
    <row r="150" spans="1:15" x14ac:dyDescent="0.25">
      <c r="A150" s="217"/>
      <c r="B150" s="217"/>
      <c r="C150" s="217"/>
    </row>
    <row r="151" spans="1:15" x14ac:dyDescent="0.25">
      <c r="A151" s="217"/>
      <c r="B151" s="217"/>
      <c r="C151" s="217"/>
    </row>
    <row r="152" spans="1:15" x14ac:dyDescent="0.25">
      <c r="A152" s="217"/>
      <c r="B152" s="217"/>
      <c r="C152" s="217"/>
    </row>
    <row r="153" spans="1:15" x14ac:dyDescent="0.25">
      <c r="A153" s="217"/>
      <c r="B153" s="217"/>
      <c r="C153" s="217"/>
    </row>
    <row r="154" spans="1:15" x14ac:dyDescent="0.25">
      <c r="A154" s="217"/>
      <c r="B154" s="217"/>
      <c r="C154" s="217"/>
    </row>
    <row r="155" spans="1:15" x14ac:dyDescent="0.25">
      <c r="A155" s="217"/>
      <c r="B155" s="217"/>
      <c r="C155" s="217"/>
    </row>
    <row r="156" spans="1:15" x14ac:dyDescent="0.25">
      <c r="A156" s="217"/>
      <c r="B156" s="217"/>
      <c r="C156" s="217"/>
    </row>
    <row r="157" spans="1:15" x14ac:dyDescent="0.25">
      <c r="A157" s="217"/>
      <c r="B157" s="217"/>
      <c r="C157" s="217"/>
    </row>
    <row r="158" spans="1:15" x14ac:dyDescent="0.25">
      <c r="A158" s="217"/>
      <c r="B158" s="217"/>
      <c r="C158" s="217"/>
    </row>
    <row r="159" spans="1:15" x14ac:dyDescent="0.25">
      <c r="A159" s="217"/>
      <c r="B159" s="217"/>
      <c r="C159" s="217"/>
    </row>
    <row r="160" spans="1:15" x14ac:dyDescent="0.25">
      <c r="A160" s="217"/>
      <c r="B160" s="217"/>
      <c r="C160" s="217"/>
    </row>
    <row r="161" spans="1:3" x14ac:dyDescent="0.25">
      <c r="A161" s="217"/>
      <c r="B161" s="217"/>
      <c r="C161" s="217"/>
    </row>
    <row r="162" spans="1:3" x14ac:dyDescent="0.25">
      <c r="A162" s="217"/>
      <c r="B162" s="217"/>
      <c r="C162" s="217"/>
    </row>
    <row r="163" spans="1:3" x14ac:dyDescent="0.25">
      <c r="A163" s="217"/>
      <c r="B163" s="217"/>
      <c r="C163" s="217"/>
    </row>
    <row r="164" spans="1:3" x14ac:dyDescent="0.25">
      <c r="A164" s="217"/>
      <c r="B164" s="217"/>
      <c r="C164" s="217"/>
    </row>
    <row r="165" spans="1:3" x14ac:dyDescent="0.25">
      <c r="A165" s="217"/>
      <c r="B165" s="217"/>
      <c r="C165" s="217"/>
    </row>
    <row r="166" spans="1:3" x14ac:dyDescent="0.25">
      <c r="A166" s="217"/>
      <c r="B166" s="217"/>
      <c r="C166" s="217"/>
    </row>
    <row r="167" spans="1:3" x14ac:dyDescent="0.25">
      <c r="A167" s="217"/>
      <c r="B167" s="217"/>
      <c r="C167" s="217"/>
    </row>
    <row r="168" spans="1:3" x14ac:dyDescent="0.25">
      <c r="A168" s="217"/>
      <c r="B168" s="217"/>
      <c r="C168" s="217"/>
    </row>
    <row r="169" spans="1:3" x14ac:dyDescent="0.25">
      <c r="A169" s="217"/>
      <c r="B169" s="217"/>
      <c r="C169" s="217"/>
    </row>
    <row r="170" spans="1:3" x14ac:dyDescent="0.25">
      <c r="A170" s="217"/>
      <c r="B170" s="217"/>
      <c r="C170" s="217"/>
    </row>
    <row r="171" spans="1:3" x14ac:dyDescent="0.25">
      <c r="A171" s="217"/>
      <c r="B171" s="217"/>
      <c r="C171" s="217"/>
    </row>
    <row r="172" spans="1:3" x14ac:dyDescent="0.25">
      <c r="A172" s="217"/>
      <c r="B172" s="217"/>
      <c r="C172" s="217"/>
    </row>
    <row r="173" spans="1:3" x14ac:dyDescent="0.25">
      <c r="A173" s="217"/>
      <c r="B173" s="217"/>
      <c r="C173" s="217"/>
    </row>
    <row r="174" spans="1:3" x14ac:dyDescent="0.25">
      <c r="A174" s="217"/>
      <c r="B174" s="217"/>
      <c r="C174" s="217"/>
    </row>
    <row r="175" spans="1:3" x14ac:dyDescent="0.25">
      <c r="A175" s="217"/>
      <c r="B175" s="217"/>
      <c r="C175" s="217"/>
    </row>
    <row r="176" spans="1:3" x14ac:dyDescent="0.25">
      <c r="A176" s="217"/>
      <c r="B176" s="217"/>
      <c r="C176" s="217"/>
    </row>
    <row r="177" spans="1:3" x14ac:dyDescent="0.25">
      <c r="A177" s="217"/>
      <c r="B177" s="217"/>
      <c r="C177" s="217"/>
    </row>
    <row r="178" spans="1:3" x14ac:dyDescent="0.25">
      <c r="A178" s="217"/>
      <c r="B178" s="217"/>
      <c r="C178" s="217"/>
    </row>
    <row r="179" spans="1:3" x14ac:dyDescent="0.25">
      <c r="A179" s="217"/>
      <c r="B179" s="217"/>
      <c r="C179" s="217"/>
    </row>
    <row r="180" spans="1:3" x14ac:dyDescent="0.25">
      <c r="A180" s="217"/>
      <c r="B180" s="217"/>
      <c r="C180" s="217"/>
    </row>
    <row r="181" spans="1:3" x14ac:dyDescent="0.25">
      <c r="A181" s="217"/>
      <c r="B181" s="217"/>
      <c r="C181" s="217"/>
    </row>
    <row r="182" spans="1:3" x14ac:dyDescent="0.25">
      <c r="A182" s="217"/>
      <c r="B182" s="217"/>
      <c r="C182" s="217"/>
    </row>
    <row r="183" spans="1:3" x14ac:dyDescent="0.25">
      <c r="A183" s="217"/>
      <c r="B183" s="217"/>
      <c r="C183" s="217"/>
    </row>
    <row r="184" spans="1:3" x14ac:dyDescent="0.25">
      <c r="A184" s="217"/>
      <c r="B184" s="217"/>
      <c r="C184" s="217"/>
    </row>
    <row r="185" spans="1:3" x14ac:dyDescent="0.25">
      <c r="A185" s="217"/>
      <c r="B185" s="217"/>
      <c r="C185" s="217"/>
    </row>
    <row r="186" spans="1:3" x14ac:dyDescent="0.25">
      <c r="A186" s="217"/>
      <c r="B186" s="217"/>
      <c r="C186" s="217"/>
    </row>
    <row r="187" spans="1:3" x14ac:dyDescent="0.25">
      <c r="A187" s="217"/>
      <c r="B187" s="217"/>
      <c r="C187" s="217"/>
    </row>
    <row r="188" spans="1:3" x14ac:dyDescent="0.25">
      <c r="A188" s="217"/>
      <c r="B188" s="217"/>
      <c r="C188" s="217"/>
    </row>
    <row r="189" spans="1:3" x14ac:dyDescent="0.25">
      <c r="A189" s="217"/>
      <c r="B189" s="217"/>
      <c r="C189" s="217"/>
    </row>
    <row r="190" spans="1:3" x14ac:dyDescent="0.25">
      <c r="A190" s="217"/>
      <c r="B190" s="217"/>
      <c r="C190" s="217"/>
    </row>
    <row r="191" spans="1:3" x14ac:dyDescent="0.25">
      <c r="A191" s="217"/>
      <c r="B191" s="217"/>
      <c r="C191" s="217"/>
    </row>
    <row r="192" spans="1:3" x14ac:dyDescent="0.25">
      <c r="A192" s="217"/>
      <c r="B192" s="217"/>
      <c r="C192" s="217"/>
    </row>
    <row r="193" spans="1:3" x14ac:dyDescent="0.25">
      <c r="A193" s="217"/>
      <c r="B193" s="217"/>
      <c r="C193" s="217"/>
    </row>
    <row r="194" spans="1:3" x14ac:dyDescent="0.25">
      <c r="A194" s="217"/>
      <c r="B194" s="217"/>
      <c r="C194" s="217"/>
    </row>
    <row r="195" spans="1:3" x14ac:dyDescent="0.25">
      <c r="A195" s="217"/>
      <c r="B195" s="217"/>
      <c r="C195" s="217"/>
    </row>
    <row r="196" spans="1:3" x14ac:dyDescent="0.25">
      <c r="A196" s="217"/>
      <c r="B196" s="217"/>
      <c r="C196" s="217"/>
    </row>
    <row r="197" spans="1:3" x14ac:dyDescent="0.25">
      <c r="A197" s="217"/>
      <c r="B197" s="217"/>
      <c r="C197" s="217"/>
    </row>
    <row r="198" spans="1:3" x14ac:dyDescent="0.25">
      <c r="A198" s="217"/>
      <c r="B198" s="217"/>
      <c r="C198" s="217"/>
    </row>
    <row r="199" spans="1:3" x14ac:dyDescent="0.25">
      <c r="A199" s="217"/>
      <c r="B199" s="217"/>
      <c r="C199" s="217"/>
    </row>
    <row r="200" spans="1:3" x14ac:dyDescent="0.25">
      <c r="A200" s="217"/>
      <c r="B200" s="217"/>
      <c r="C200" s="217"/>
    </row>
    <row r="201" spans="1:3" x14ac:dyDescent="0.25">
      <c r="A201" s="217"/>
      <c r="B201" s="217"/>
      <c r="C201" s="217"/>
    </row>
    <row r="202" spans="1:3" x14ac:dyDescent="0.25">
      <c r="A202" s="217"/>
      <c r="B202" s="217"/>
      <c r="C202" s="217"/>
    </row>
    <row r="203" spans="1:3" x14ac:dyDescent="0.25">
      <c r="A203" s="217"/>
      <c r="B203" s="217"/>
      <c r="C203" s="217"/>
    </row>
    <row r="204" spans="1:3" x14ac:dyDescent="0.25">
      <c r="A204" s="217"/>
      <c r="B204" s="217"/>
      <c r="C204" s="217"/>
    </row>
    <row r="205" spans="1:3" x14ac:dyDescent="0.25">
      <c r="A205" s="217"/>
      <c r="B205" s="217"/>
      <c r="C205" s="217"/>
    </row>
    <row r="206" spans="1:3" x14ac:dyDescent="0.25">
      <c r="A206" s="217"/>
      <c r="B206" s="217"/>
      <c r="C206" s="217"/>
    </row>
    <row r="207" spans="1:3" x14ac:dyDescent="0.25">
      <c r="A207" s="217"/>
      <c r="B207" s="217"/>
      <c r="C207" s="217"/>
    </row>
    <row r="208" spans="1:3" x14ac:dyDescent="0.25">
      <c r="A208" s="217"/>
      <c r="B208" s="217"/>
      <c r="C208" s="217"/>
    </row>
    <row r="209" spans="1:3" x14ac:dyDescent="0.25">
      <c r="A209" s="217"/>
      <c r="B209" s="217"/>
      <c r="C209" s="217"/>
    </row>
    <row r="210" spans="1:3" x14ac:dyDescent="0.25">
      <c r="A210" s="217"/>
      <c r="B210" s="217"/>
      <c r="C210" s="217"/>
    </row>
    <row r="211" spans="1:3" x14ac:dyDescent="0.25">
      <c r="A211" s="217"/>
      <c r="B211" s="217"/>
      <c r="C211" s="217"/>
    </row>
    <row r="212" spans="1:3" x14ac:dyDescent="0.25">
      <c r="A212" s="217"/>
      <c r="B212" s="217"/>
      <c r="C212" s="217"/>
    </row>
    <row r="213" spans="1:3" x14ac:dyDescent="0.25">
      <c r="A213" s="217"/>
      <c r="B213" s="217"/>
      <c r="C213" s="217"/>
    </row>
    <row r="214" spans="1:3" x14ac:dyDescent="0.25">
      <c r="A214" s="217"/>
      <c r="B214" s="217"/>
      <c r="C214" s="217"/>
    </row>
    <row r="215" spans="1:3" x14ac:dyDescent="0.25">
      <c r="A215" s="217"/>
      <c r="B215" s="217"/>
      <c r="C215" s="217"/>
    </row>
    <row r="216" spans="1:3" x14ac:dyDescent="0.25">
      <c r="A216" s="217"/>
      <c r="B216" s="217"/>
      <c r="C216" s="217"/>
    </row>
    <row r="217" spans="1:3" x14ac:dyDescent="0.25">
      <c r="A217" s="217"/>
      <c r="B217" s="217"/>
      <c r="C217" s="217"/>
    </row>
    <row r="218" spans="1:3" x14ac:dyDescent="0.25">
      <c r="A218" s="217"/>
      <c r="B218" s="217"/>
      <c r="C218" s="217"/>
    </row>
    <row r="219" spans="1:3" x14ac:dyDescent="0.25">
      <c r="A219" s="217"/>
      <c r="B219" s="217"/>
      <c r="C219" s="217"/>
    </row>
    <row r="220" spans="1:3" x14ac:dyDescent="0.25">
      <c r="A220" s="217"/>
      <c r="B220" s="217"/>
      <c r="C220" s="217"/>
    </row>
    <row r="221" spans="1:3" x14ac:dyDescent="0.25">
      <c r="A221" s="217"/>
      <c r="B221" s="217"/>
      <c r="C221" s="217"/>
    </row>
    <row r="222" spans="1:3" x14ac:dyDescent="0.25">
      <c r="A222" s="217"/>
      <c r="B222" s="217"/>
      <c r="C222" s="217"/>
    </row>
    <row r="223" spans="1:3" x14ac:dyDescent="0.25">
      <c r="A223" s="217"/>
      <c r="B223" s="217"/>
      <c r="C223" s="217"/>
    </row>
    <row r="224" spans="1:3" x14ac:dyDescent="0.25">
      <c r="A224" s="217"/>
      <c r="B224" s="217"/>
      <c r="C224" s="217"/>
    </row>
    <row r="225" spans="1:3" x14ac:dyDescent="0.25">
      <c r="A225" s="217"/>
      <c r="B225" s="217"/>
      <c r="C225" s="217"/>
    </row>
    <row r="226" spans="1:3" x14ac:dyDescent="0.25">
      <c r="A226" s="217"/>
      <c r="B226" s="217"/>
      <c r="C226" s="217"/>
    </row>
    <row r="227" spans="1:3" x14ac:dyDescent="0.25">
      <c r="A227" s="217"/>
      <c r="B227" s="217"/>
      <c r="C227" s="217"/>
    </row>
    <row r="228" spans="1:3" x14ac:dyDescent="0.25">
      <c r="A228" s="217"/>
      <c r="B228" s="217"/>
      <c r="C228" s="217"/>
    </row>
    <row r="229" spans="1:3" x14ac:dyDescent="0.25">
      <c r="A229" s="217"/>
      <c r="B229" s="217"/>
      <c r="C229" s="217"/>
    </row>
    <row r="230" spans="1:3" x14ac:dyDescent="0.25">
      <c r="A230" s="217"/>
      <c r="B230" s="217"/>
      <c r="C230" s="217"/>
    </row>
    <row r="231" spans="1:3" x14ac:dyDescent="0.25">
      <c r="A231" s="217"/>
      <c r="B231" s="217"/>
      <c r="C231" s="217"/>
    </row>
    <row r="232" spans="1:3" x14ac:dyDescent="0.25">
      <c r="A232" s="217"/>
      <c r="B232" s="217"/>
      <c r="C232" s="217"/>
    </row>
    <row r="233" spans="1:3" x14ac:dyDescent="0.25">
      <c r="A233" s="217"/>
      <c r="B233" s="217"/>
      <c r="C233" s="217"/>
    </row>
    <row r="234" spans="1:3" x14ac:dyDescent="0.25">
      <c r="A234" s="217"/>
      <c r="B234" s="217"/>
      <c r="C234" s="217"/>
    </row>
    <row r="235" spans="1:3" x14ac:dyDescent="0.25">
      <c r="A235" s="217"/>
      <c r="B235" s="217"/>
      <c r="C235" s="217"/>
    </row>
    <row r="236" spans="1:3" x14ac:dyDescent="0.25">
      <c r="A236" s="217"/>
      <c r="B236" s="217"/>
      <c r="C236" s="217"/>
    </row>
    <row r="237" spans="1:3" x14ac:dyDescent="0.25">
      <c r="A237" s="217"/>
      <c r="B237" s="217"/>
      <c r="C237" s="217"/>
    </row>
    <row r="238" spans="1:3" x14ac:dyDescent="0.25">
      <c r="A238" s="217"/>
      <c r="B238" s="217"/>
      <c r="C238" s="217"/>
    </row>
    <row r="239" spans="1:3" x14ac:dyDescent="0.25">
      <c r="A239" s="217"/>
      <c r="B239" s="217"/>
      <c r="C239" s="217"/>
    </row>
    <row r="240" spans="1:3" x14ac:dyDescent="0.25">
      <c r="A240" s="217"/>
      <c r="B240" s="217"/>
      <c r="C240" s="217"/>
    </row>
    <row r="241" spans="1:3" x14ac:dyDescent="0.25">
      <c r="A241" s="217"/>
      <c r="B241" s="217"/>
      <c r="C241" s="217"/>
    </row>
    <row r="242" spans="1:3" x14ac:dyDescent="0.25">
      <c r="A242" s="217"/>
      <c r="B242" s="217"/>
      <c r="C242" s="217"/>
    </row>
    <row r="243" spans="1:3" x14ac:dyDescent="0.25">
      <c r="A243" s="217"/>
      <c r="B243" s="217"/>
      <c r="C243" s="217"/>
    </row>
    <row r="244" spans="1:3" x14ac:dyDescent="0.25">
      <c r="A244" s="217"/>
      <c r="B244" s="217"/>
      <c r="C244" s="217"/>
    </row>
    <row r="245" spans="1:3" x14ac:dyDescent="0.25">
      <c r="A245" s="217"/>
      <c r="B245" s="217"/>
      <c r="C245" s="217"/>
    </row>
    <row r="246" spans="1:3" x14ac:dyDescent="0.25">
      <c r="A246" s="217"/>
      <c r="B246" s="217"/>
      <c r="C246" s="217"/>
    </row>
    <row r="247" spans="1:3" x14ac:dyDescent="0.25">
      <c r="A247" s="217"/>
      <c r="B247" s="217"/>
      <c r="C247" s="217"/>
    </row>
    <row r="248" spans="1:3" x14ac:dyDescent="0.25">
      <c r="A248" s="217"/>
      <c r="B248" s="217"/>
      <c r="C248" s="217"/>
    </row>
    <row r="249" spans="1:3" x14ac:dyDescent="0.25">
      <c r="A249" s="217"/>
      <c r="B249" s="217"/>
      <c r="C249" s="217"/>
    </row>
    <row r="250" spans="1:3" x14ac:dyDescent="0.25">
      <c r="A250" s="217"/>
      <c r="B250" s="217"/>
      <c r="C250" s="217"/>
    </row>
    <row r="251" spans="1:3" x14ac:dyDescent="0.25">
      <c r="A251" s="217"/>
      <c r="B251" s="217"/>
      <c r="C251" s="217"/>
    </row>
    <row r="252" spans="1:3" x14ac:dyDescent="0.25">
      <c r="A252" s="217"/>
      <c r="B252" s="217"/>
      <c r="C252" s="217"/>
    </row>
    <row r="253" spans="1:3" x14ac:dyDescent="0.25">
      <c r="A253" s="217"/>
      <c r="B253" s="217"/>
      <c r="C253" s="217"/>
    </row>
    <row r="254" spans="1:3" x14ac:dyDescent="0.25">
      <c r="A254" s="217"/>
      <c r="B254" s="217"/>
      <c r="C254" s="217"/>
    </row>
    <row r="255" spans="1:3" x14ac:dyDescent="0.25">
      <c r="A255" s="217"/>
      <c r="B255" s="217"/>
      <c r="C255" s="217"/>
    </row>
    <row r="256" spans="1:3" x14ac:dyDescent="0.25">
      <c r="A256" s="217"/>
      <c r="B256" s="217"/>
      <c r="C256" s="217"/>
    </row>
    <row r="257" spans="1:3" x14ac:dyDescent="0.25">
      <c r="A257" s="217"/>
      <c r="B257" s="217"/>
      <c r="C257" s="217"/>
    </row>
    <row r="258" spans="1:3" x14ac:dyDescent="0.25">
      <c r="A258" s="217"/>
      <c r="B258" s="217"/>
      <c r="C258" s="217"/>
    </row>
    <row r="259" spans="1:3" x14ac:dyDescent="0.25">
      <c r="A259" s="217"/>
      <c r="B259" s="217"/>
      <c r="C259" s="217"/>
    </row>
    <row r="260" spans="1:3" x14ac:dyDescent="0.25">
      <c r="A260" s="217"/>
      <c r="B260" s="217"/>
      <c r="C260" s="217"/>
    </row>
    <row r="261" spans="1:3" x14ac:dyDescent="0.25">
      <c r="A261" s="217"/>
      <c r="B261" s="217"/>
      <c r="C261" s="217"/>
    </row>
    <row r="262" spans="1:3" x14ac:dyDescent="0.25">
      <c r="A262" s="217"/>
      <c r="B262" s="217"/>
      <c r="C262" s="217"/>
    </row>
    <row r="263" spans="1:3" x14ac:dyDescent="0.25">
      <c r="A263" s="217"/>
      <c r="B263" s="217"/>
      <c r="C263" s="217"/>
    </row>
    <row r="264" spans="1:3" x14ac:dyDescent="0.25">
      <c r="A264" s="217"/>
      <c r="B264" s="217"/>
      <c r="C264" s="217"/>
    </row>
    <row r="265" spans="1:3" x14ac:dyDescent="0.25">
      <c r="A265" s="217"/>
      <c r="B265" s="217"/>
      <c r="C265" s="217"/>
    </row>
    <row r="266" spans="1:3" x14ac:dyDescent="0.25">
      <c r="A266" s="217"/>
      <c r="B266" s="217"/>
      <c r="C266" s="217"/>
    </row>
    <row r="267" spans="1:3" x14ac:dyDescent="0.25">
      <c r="A267" s="217"/>
      <c r="B267" s="217"/>
      <c r="C267" s="217"/>
    </row>
    <row r="268" spans="1:3" x14ac:dyDescent="0.25">
      <c r="A268" s="217"/>
      <c r="B268" s="217"/>
      <c r="C268" s="217"/>
    </row>
    <row r="269" spans="1:3" x14ac:dyDescent="0.25">
      <c r="A269" s="217"/>
      <c r="B269" s="217"/>
      <c r="C269" s="217"/>
    </row>
    <row r="270" spans="1:3" x14ac:dyDescent="0.25">
      <c r="A270" s="217"/>
      <c r="B270" s="217"/>
      <c r="C270" s="217"/>
    </row>
    <row r="271" spans="1:3" x14ac:dyDescent="0.25">
      <c r="A271" s="217"/>
      <c r="B271" s="217"/>
      <c r="C271" s="217"/>
    </row>
    <row r="272" spans="1:3" x14ac:dyDescent="0.25">
      <c r="A272" s="217"/>
      <c r="B272" s="217"/>
      <c r="C272" s="217"/>
    </row>
    <row r="273" spans="1:3" x14ac:dyDescent="0.25">
      <c r="A273" s="217"/>
      <c r="B273" s="217"/>
      <c r="C273" s="217"/>
    </row>
    <row r="274" spans="1:3" x14ac:dyDescent="0.25">
      <c r="A274" s="217"/>
      <c r="B274" s="217"/>
      <c r="C274" s="217"/>
    </row>
    <row r="275" spans="1:3" x14ac:dyDescent="0.25">
      <c r="A275" s="217"/>
      <c r="B275" s="217"/>
      <c r="C275" s="217"/>
    </row>
    <row r="276" spans="1:3" x14ac:dyDescent="0.25">
      <c r="A276" s="217"/>
      <c r="B276" s="217"/>
      <c r="C276" s="217"/>
    </row>
    <row r="277" spans="1:3" x14ac:dyDescent="0.25">
      <c r="A277" s="217"/>
      <c r="B277" s="217"/>
      <c r="C277" s="217"/>
    </row>
    <row r="278" spans="1:3" x14ac:dyDescent="0.25">
      <c r="A278" s="217"/>
      <c r="B278" s="217"/>
      <c r="C278" s="217"/>
    </row>
    <row r="279" spans="1:3" x14ac:dyDescent="0.25">
      <c r="A279" s="217"/>
      <c r="B279" s="217"/>
      <c r="C279" s="217"/>
    </row>
    <row r="280" spans="1:3" x14ac:dyDescent="0.25">
      <c r="A280" s="217"/>
      <c r="B280" s="217"/>
      <c r="C280" s="217"/>
    </row>
    <row r="281" spans="1:3" x14ac:dyDescent="0.25">
      <c r="A281" s="217"/>
      <c r="B281" s="217"/>
      <c r="C281" s="217"/>
    </row>
    <row r="282" spans="1:3" x14ac:dyDescent="0.25">
      <c r="A282" s="217"/>
      <c r="B282" s="217"/>
      <c r="C282" s="217"/>
    </row>
    <row r="283" spans="1:3" x14ac:dyDescent="0.25">
      <c r="A283" s="217"/>
      <c r="B283" s="217"/>
      <c r="C283" s="217"/>
    </row>
    <row r="284" spans="1:3" x14ac:dyDescent="0.25">
      <c r="A284" s="217"/>
      <c r="B284" s="217"/>
      <c r="C284" s="217"/>
    </row>
    <row r="285" spans="1:3" x14ac:dyDescent="0.25">
      <c r="A285" s="217"/>
      <c r="B285" s="217"/>
      <c r="C285" s="217"/>
    </row>
    <row r="286" spans="1:3" x14ac:dyDescent="0.25">
      <c r="A286" s="217"/>
      <c r="B286" s="217"/>
      <c r="C286" s="217"/>
    </row>
    <row r="287" spans="1:3" x14ac:dyDescent="0.25">
      <c r="A287" s="217"/>
      <c r="B287" s="217"/>
      <c r="C287" s="217"/>
    </row>
    <row r="288" spans="1:3" x14ac:dyDescent="0.25">
      <c r="A288" s="217"/>
      <c r="B288" s="217"/>
      <c r="C288" s="217"/>
    </row>
    <row r="289" spans="1:3" x14ac:dyDescent="0.25">
      <c r="A289" s="217"/>
      <c r="B289" s="217"/>
      <c r="C289" s="217"/>
    </row>
    <row r="290" spans="1:3" x14ac:dyDescent="0.25">
      <c r="A290" s="217"/>
      <c r="B290" s="217"/>
      <c r="C290" s="217"/>
    </row>
    <row r="291" spans="1:3" x14ac:dyDescent="0.25">
      <c r="A291" s="217"/>
      <c r="B291" s="217"/>
      <c r="C291" s="217"/>
    </row>
    <row r="292" spans="1:3" x14ac:dyDescent="0.25">
      <c r="A292" s="217"/>
      <c r="B292" s="217"/>
      <c r="C292" s="217"/>
    </row>
    <row r="293" spans="1:3" x14ac:dyDescent="0.25">
      <c r="A293" s="217"/>
      <c r="B293" s="217"/>
      <c r="C293" s="217"/>
    </row>
    <row r="294" spans="1:3" x14ac:dyDescent="0.25">
      <c r="A294" s="217"/>
      <c r="B294" s="217"/>
      <c r="C294" s="217"/>
    </row>
    <row r="295" spans="1:3" x14ac:dyDescent="0.25">
      <c r="A295" s="217"/>
      <c r="B295" s="217"/>
      <c r="C295" s="217"/>
    </row>
    <row r="296" spans="1:3" x14ac:dyDescent="0.25">
      <c r="A296" s="217"/>
      <c r="B296" s="217"/>
      <c r="C296" s="217"/>
    </row>
    <row r="297" spans="1:3" x14ac:dyDescent="0.25">
      <c r="A297" s="217"/>
      <c r="B297" s="217"/>
      <c r="C297" s="217"/>
    </row>
    <row r="298" spans="1:3" x14ac:dyDescent="0.25">
      <c r="A298" s="217"/>
      <c r="B298" s="217"/>
      <c r="C298" s="217"/>
    </row>
    <row r="299" spans="1:3" x14ac:dyDescent="0.25">
      <c r="A299" s="217"/>
      <c r="B299" s="217"/>
      <c r="C299" s="217"/>
    </row>
    <row r="300" spans="1:3" x14ac:dyDescent="0.25">
      <c r="A300" s="217"/>
      <c r="B300" s="217"/>
      <c r="C300" s="217"/>
    </row>
    <row r="301" spans="1:3" x14ac:dyDescent="0.25">
      <c r="A301" s="217"/>
      <c r="B301" s="217"/>
      <c r="C301" s="217"/>
    </row>
    <row r="302" spans="1:3" x14ac:dyDescent="0.25">
      <c r="A302" s="217"/>
      <c r="B302" s="217"/>
      <c r="C302" s="217"/>
    </row>
    <row r="303" spans="1:3" x14ac:dyDescent="0.25">
      <c r="A303" s="217"/>
      <c r="B303" s="217"/>
      <c r="C303" s="217"/>
    </row>
    <row r="304" spans="1:3" x14ac:dyDescent="0.25">
      <c r="A304" s="217"/>
      <c r="B304" s="217"/>
      <c r="C304" s="217"/>
    </row>
    <row r="305" spans="1:3" x14ac:dyDescent="0.25">
      <c r="A305" s="217"/>
      <c r="B305" s="217"/>
      <c r="C305" s="217"/>
    </row>
    <row r="306" spans="1:3" x14ac:dyDescent="0.25">
      <c r="A306" s="217"/>
      <c r="B306" s="217"/>
      <c r="C306" s="217"/>
    </row>
    <row r="307" spans="1:3" x14ac:dyDescent="0.25">
      <c r="A307" s="217"/>
      <c r="B307" s="217"/>
      <c r="C307" s="217"/>
    </row>
    <row r="308" spans="1:3" x14ac:dyDescent="0.25">
      <c r="A308" s="217"/>
      <c r="B308" s="217"/>
      <c r="C308" s="217"/>
    </row>
    <row r="309" spans="1:3" x14ac:dyDescent="0.25">
      <c r="A309" s="217"/>
      <c r="B309" s="217"/>
      <c r="C309" s="217"/>
    </row>
    <row r="310" spans="1:3" x14ac:dyDescent="0.25">
      <c r="A310" s="217"/>
      <c r="B310" s="217"/>
      <c r="C310" s="217"/>
    </row>
    <row r="311" spans="1:3" x14ac:dyDescent="0.25">
      <c r="A311" s="217"/>
      <c r="B311" s="217"/>
      <c r="C311" s="217"/>
    </row>
    <row r="312" spans="1:3" x14ac:dyDescent="0.25">
      <c r="A312" s="217"/>
      <c r="B312" s="217"/>
      <c r="C312" s="217"/>
    </row>
    <row r="313" spans="1:3" x14ac:dyDescent="0.25">
      <c r="A313" s="217"/>
      <c r="B313" s="217"/>
      <c r="C313" s="217"/>
    </row>
    <row r="314" spans="1:3" x14ac:dyDescent="0.25">
      <c r="A314" s="217"/>
      <c r="B314" s="217"/>
      <c r="C314" s="217"/>
    </row>
    <row r="315" spans="1:3" x14ac:dyDescent="0.25">
      <c r="A315" s="217"/>
      <c r="B315" s="217"/>
      <c r="C315" s="217"/>
    </row>
    <row r="316" spans="1:3" x14ac:dyDescent="0.25">
      <c r="A316" s="217"/>
      <c r="B316" s="217"/>
      <c r="C316" s="217"/>
    </row>
    <row r="317" spans="1:3" x14ac:dyDescent="0.25">
      <c r="A317" s="217"/>
      <c r="B317" s="217"/>
      <c r="C317" s="217"/>
    </row>
    <row r="318" spans="1:3" x14ac:dyDescent="0.25">
      <c r="A318" s="217"/>
      <c r="B318" s="217"/>
      <c r="C318" s="217"/>
    </row>
    <row r="319" spans="1:3" x14ac:dyDescent="0.25">
      <c r="A319" s="217"/>
      <c r="B319" s="217"/>
      <c r="C319" s="217"/>
    </row>
    <row r="320" spans="1:3" x14ac:dyDescent="0.25">
      <c r="A320" s="217"/>
      <c r="B320" s="217"/>
      <c r="C320" s="217"/>
    </row>
    <row r="321" spans="1:3" x14ac:dyDescent="0.25">
      <c r="A321" s="217"/>
      <c r="B321" s="217"/>
      <c r="C321" s="217"/>
    </row>
    <row r="322" spans="1:3" x14ac:dyDescent="0.25">
      <c r="A322" s="217"/>
      <c r="B322" s="217"/>
      <c r="C322" s="217"/>
    </row>
    <row r="323" spans="1:3" x14ac:dyDescent="0.25">
      <c r="A323" s="217"/>
      <c r="B323" s="217"/>
      <c r="C323" s="217"/>
    </row>
    <row r="324" spans="1:3" x14ac:dyDescent="0.25">
      <c r="A324" s="217"/>
      <c r="B324" s="217"/>
      <c r="C324" s="217"/>
    </row>
    <row r="325" spans="1:3" x14ac:dyDescent="0.25">
      <c r="A325" s="217"/>
      <c r="B325" s="217"/>
      <c r="C325" s="217"/>
    </row>
    <row r="326" spans="1:3" x14ac:dyDescent="0.25">
      <c r="A326" s="217"/>
      <c r="B326" s="217"/>
      <c r="C326" s="217"/>
    </row>
    <row r="327" spans="1:3" x14ac:dyDescent="0.25">
      <c r="A327" s="217"/>
      <c r="B327" s="217"/>
      <c r="C327" s="217"/>
    </row>
    <row r="328" spans="1:3" x14ac:dyDescent="0.25">
      <c r="A328" s="217"/>
      <c r="B328" s="217"/>
      <c r="C328" s="217"/>
    </row>
    <row r="329" spans="1:3" x14ac:dyDescent="0.25">
      <c r="A329" s="217"/>
      <c r="B329" s="217"/>
      <c r="C329" s="217"/>
    </row>
    <row r="330" spans="1:3" x14ac:dyDescent="0.25">
      <c r="A330" s="217"/>
      <c r="B330" s="217"/>
      <c r="C330" s="217"/>
    </row>
    <row r="331" spans="1:3" x14ac:dyDescent="0.25">
      <c r="A331" s="217"/>
      <c r="B331" s="217"/>
      <c r="C331" s="217"/>
    </row>
    <row r="332" spans="1:3" x14ac:dyDescent="0.25">
      <c r="A332" s="217"/>
      <c r="B332" s="217"/>
      <c r="C332" s="217"/>
    </row>
    <row r="333" spans="1:3" x14ac:dyDescent="0.25">
      <c r="A333" s="217"/>
      <c r="B333" s="217"/>
      <c r="C333" s="217"/>
    </row>
    <row r="334" spans="1:3" x14ac:dyDescent="0.25">
      <c r="A334" s="217"/>
      <c r="B334" s="217"/>
      <c r="C334" s="217"/>
    </row>
    <row r="335" spans="1:3" x14ac:dyDescent="0.25">
      <c r="A335" s="217"/>
      <c r="B335" s="217"/>
      <c r="C335" s="217"/>
    </row>
    <row r="336" spans="1:3" x14ac:dyDescent="0.25">
      <c r="A336" s="217"/>
      <c r="B336" s="217"/>
      <c r="C336" s="217"/>
    </row>
    <row r="337" spans="1:3" x14ac:dyDescent="0.25">
      <c r="A337" s="217"/>
      <c r="B337" s="217"/>
      <c r="C337" s="217"/>
    </row>
    <row r="338" spans="1:3" x14ac:dyDescent="0.25">
      <c r="A338" s="217"/>
      <c r="B338" s="217"/>
      <c r="C338" s="217"/>
    </row>
    <row r="339" spans="1:3" x14ac:dyDescent="0.25">
      <c r="A339" s="217"/>
      <c r="B339" s="217"/>
      <c r="C339" s="217"/>
    </row>
    <row r="340" spans="1:3" x14ac:dyDescent="0.25">
      <c r="A340" s="217"/>
      <c r="B340" s="217"/>
      <c r="C340" s="217"/>
    </row>
    <row r="341" spans="1:3" x14ac:dyDescent="0.25">
      <c r="A341" s="217"/>
      <c r="B341" s="217"/>
      <c r="C341" s="217"/>
    </row>
    <row r="342" spans="1:3" x14ac:dyDescent="0.25">
      <c r="A342" s="217"/>
      <c r="B342" s="217"/>
      <c r="C342" s="217"/>
    </row>
    <row r="343" spans="1:3" x14ac:dyDescent="0.25">
      <c r="A343" s="217"/>
      <c r="B343" s="217"/>
      <c r="C343" s="217"/>
    </row>
    <row r="344" spans="1:3" x14ac:dyDescent="0.25">
      <c r="A344" s="217"/>
      <c r="B344" s="217"/>
      <c r="C344" s="217"/>
    </row>
    <row r="345" spans="1:3" x14ac:dyDescent="0.25">
      <c r="A345" s="217"/>
      <c r="B345" s="217"/>
      <c r="C345" s="217"/>
    </row>
    <row r="346" spans="1:3" x14ac:dyDescent="0.25">
      <c r="A346" s="217"/>
      <c r="B346" s="217"/>
      <c r="C346" s="217"/>
    </row>
    <row r="347" spans="1:3" x14ac:dyDescent="0.25">
      <c r="A347" s="217"/>
      <c r="B347" s="217"/>
      <c r="C347" s="217"/>
    </row>
    <row r="348" spans="1:3" x14ac:dyDescent="0.25">
      <c r="A348" s="217"/>
      <c r="B348" s="217"/>
      <c r="C348" s="217"/>
    </row>
    <row r="349" spans="1:3" x14ac:dyDescent="0.25">
      <c r="A349" s="217"/>
      <c r="B349" s="217"/>
      <c r="C349" s="217"/>
    </row>
    <row r="350" spans="1:3" x14ac:dyDescent="0.25">
      <c r="A350" s="217"/>
      <c r="B350" s="217"/>
      <c r="C350" s="217"/>
    </row>
    <row r="351" spans="1:3" x14ac:dyDescent="0.25">
      <c r="A351" s="217"/>
      <c r="B351" s="217"/>
      <c r="C351" s="217"/>
    </row>
    <row r="352" spans="1:3" x14ac:dyDescent="0.25">
      <c r="A352" s="217"/>
      <c r="B352" s="217"/>
      <c r="C352" s="217"/>
    </row>
    <row r="353" spans="1:3" x14ac:dyDescent="0.25">
      <c r="A353" s="217"/>
      <c r="B353" s="217"/>
      <c r="C353" s="217"/>
    </row>
    <row r="354" spans="1:3" x14ac:dyDescent="0.25">
      <c r="A354" s="217"/>
      <c r="B354" s="217"/>
      <c r="C354" s="217"/>
    </row>
    <row r="355" spans="1:3" x14ac:dyDescent="0.25">
      <c r="A355" s="217"/>
      <c r="B355" s="217"/>
      <c r="C355" s="217"/>
    </row>
    <row r="356" spans="1:3" x14ac:dyDescent="0.25">
      <c r="A356" s="217"/>
      <c r="B356" s="217"/>
      <c r="C356" s="217"/>
    </row>
    <row r="357" spans="1:3" x14ac:dyDescent="0.25">
      <c r="A357" s="217"/>
      <c r="B357" s="217"/>
      <c r="C357" s="217"/>
    </row>
    <row r="358" spans="1:3" x14ac:dyDescent="0.25">
      <c r="A358" s="217"/>
      <c r="B358" s="217"/>
      <c r="C358" s="217"/>
    </row>
    <row r="359" spans="1:3" x14ac:dyDescent="0.25">
      <c r="A359" s="217"/>
      <c r="B359" s="217"/>
      <c r="C359" s="217"/>
    </row>
    <row r="360" spans="1:3" x14ac:dyDescent="0.25">
      <c r="A360" s="217"/>
      <c r="B360" s="217"/>
      <c r="C360" s="217"/>
    </row>
    <row r="361" spans="1:3" x14ac:dyDescent="0.25">
      <c r="A361" s="217"/>
      <c r="B361" s="217"/>
      <c r="C361" s="217"/>
    </row>
    <row r="362" spans="1:3" x14ac:dyDescent="0.25">
      <c r="A362" s="217"/>
      <c r="B362" s="217"/>
      <c r="C362" s="217"/>
    </row>
    <row r="363" spans="1:3" x14ac:dyDescent="0.25">
      <c r="A363" s="217"/>
      <c r="B363" s="217"/>
      <c r="C363" s="217"/>
    </row>
    <row r="364" spans="1:3" x14ac:dyDescent="0.25">
      <c r="A364" s="217"/>
      <c r="B364" s="217"/>
      <c r="C364" s="217"/>
    </row>
    <row r="365" spans="1:3" x14ac:dyDescent="0.25">
      <c r="A365" s="217"/>
      <c r="B365" s="217"/>
      <c r="C365" s="217"/>
    </row>
    <row r="366" spans="1:3" x14ac:dyDescent="0.25">
      <c r="A366" s="217"/>
      <c r="B366" s="217"/>
      <c r="C366" s="217"/>
    </row>
    <row r="367" spans="1:3" x14ac:dyDescent="0.25">
      <c r="A367" s="217"/>
      <c r="B367" s="217"/>
      <c r="C367" s="217"/>
    </row>
    <row r="368" spans="1:3" x14ac:dyDescent="0.25">
      <c r="A368" s="217"/>
      <c r="B368" s="217"/>
      <c r="C368" s="217"/>
    </row>
    <row r="369" spans="1:3" x14ac:dyDescent="0.25">
      <c r="A369" s="217"/>
      <c r="B369" s="217"/>
      <c r="C369" s="217"/>
    </row>
    <row r="370" spans="1:3" x14ac:dyDescent="0.25">
      <c r="A370" s="217"/>
      <c r="B370" s="217"/>
      <c r="C370" s="217"/>
    </row>
    <row r="371" spans="1:3" x14ac:dyDescent="0.25">
      <c r="A371" s="217"/>
      <c r="B371" s="217"/>
      <c r="C371" s="217"/>
    </row>
    <row r="372" spans="1:3" x14ac:dyDescent="0.25">
      <c r="A372" s="217"/>
      <c r="B372" s="217"/>
      <c r="C372" s="217"/>
    </row>
    <row r="373" spans="1:3" x14ac:dyDescent="0.25">
      <c r="A373" s="217"/>
      <c r="B373" s="217"/>
      <c r="C373" s="217"/>
    </row>
    <row r="374" spans="1:3" x14ac:dyDescent="0.25">
      <c r="A374" s="217"/>
      <c r="B374" s="217"/>
      <c r="C374" s="217"/>
    </row>
    <row r="375" spans="1:3" x14ac:dyDescent="0.25">
      <c r="A375" s="217"/>
      <c r="B375" s="217"/>
      <c r="C375" s="217"/>
    </row>
    <row r="376" spans="1:3" x14ac:dyDescent="0.25">
      <c r="A376" s="217"/>
      <c r="B376" s="217"/>
      <c r="C376" s="217"/>
    </row>
    <row r="377" spans="1:3" x14ac:dyDescent="0.25">
      <c r="A377" s="217"/>
      <c r="B377" s="217"/>
      <c r="C377" s="217"/>
    </row>
    <row r="378" spans="1:3" x14ac:dyDescent="0.25">
      <c r="A378" s="217"/>
      <c r="B378" s="217"/>
      <c r="C378" s="217"/>
    </row>
    <row r="379" spans="1:3" x14ac:dyDescent="0.25">
      <c r="A379" s="217"/>
      <c r="B379" s="217"/>
      <c r="C379" s="217"/>
    </row>
    <row r="380" spans="1:3" x14ac:dyDescent="0.25">
      <c r="A380" s="217"/>
      <c r="B380" s="217"/>
      <c r="C380" s="217"/>
    </row>
    <row r="381" spans="1:3" x14ac:dyDescent="0.25">
      <c r="A381" s="217"/>
      <c r="B381" s="217"/>
      <c r="C381" s="217"/>
    </row>
    <row r="382" spans="1:3" x14ac:dyDescent="0.25">
      <c r="A382" s="217"/>
      <c r="B382" s="217"/>
      <c r="C382" s="217"/>
    </row>
    <row r="383" spans="1:3" x14ac:dyDescent="0.25">
      <c r="A383" s="217"/>
      <c r="B383" s="217"/>
      <c r="C383" s="217"/>
    </row>
    <row r="384" spans="1:3" x14ac:dyDescent="0.25">
      <c r="A384" s="217"/>
      <c r="B384" s="217"/>
      <c r="C384" s="217"/>
    </row>
    <row r="385" spans="1:3" x14ac:dyDescent="0.25">
      <c r="A385" s="217"/>
      <c r="B385" s="217"/>
      <c r="C385" s="217"/>
    </row>
    <row r="386" spans="1:3" x14ac:dyDescent="0.25">
      <c r="A386" s="217"/>
      <c r="B386" s="217"/>
      <c r="C386" s="217"/>
    </row>
    <row r="387" spans="1:3" x14ac:dyDescent="0.25">
      <c r="A387" s="217"/>
      <c r="B387" s="217"/>
      <c r="C387" s="217"/>
    </row>
    <row r="388" spans="1:3" x14ac:dyDescent="0.25">
      <c r="A388" s="217"/>
      <c r="B388" s="217"/>
      <c r="C388" s="217"/>
    </row>
  </sheetData>
  <mergeCells count="216">
    <mergeCell ref="AT6:AT7"/>
    <mergeCell ref="AU6:AU7"/>
    <mergeCell ref="AX7:AY7"/>
    <mergeCell ref="AN8:AN9"/>
    <mergeCell ref="AO8:AO9"/>
    <mergeCell ref="AP8:AP9"/>
    <mergeCell ref="AQ8:AQ9"/>
    <mergeCell ref="AR8:AR9"/>
    <mergeCell ref="AS8:AS9"/>
    <mergeCell ref="AT8:AT9"/>
    <mergeCell ref="AN6:AN7"/>
    <mergeCell ref="AO6:AO7"/>
    <mergeCell ref="AP6:AP7"/>
    <mergeCell ref="AQ6:AQ7"/>
    <mergeCell ref="AR6:AR7"/>
    <mergeCell ref="AS6:AS7"/>
    <mergeCell ref="AN12:AN13"/>
    <mergeCell ref="AO12:AO13"/>
    <mergeCell ref="AP12:AP13"/>
    <mergeCell ref="AQ12:AQ13"/>
    <mergeCell ref="AR12:AR13"/>
    <mergeCell ref="AU8:AU9"/>
    <mergeCell ref="AV8:AV9"/>
    <mergeCell ref="AW8:AW9"/>
    <mergeCell ref="AX8:AX9"/>
    <mergeCell ref="AN10:AN11"/>
    <mergeCell ref="AO10:AO11"/>
    <mergeCell ref="AP10:AP11"/>
    <mergeCell ref="AQ10:AQ11"/>
    <mergeCell ref="AR10:AR11"/>
    <mergeCell ref="AS10:AS11"/>
    <mergeCell ref="AS12:AS13"/>
    <mergeCell ref="AT12:AT13"/>
    <mergeCell ref="AU12:AU13"/>
    <mergeCell ref="AV12:AV13"/>
    <mergeCell ref="AW12:AW13"/>
    <mergeCell ref="AX12:AX13"/>
    <mergeCell ref="AT10:AT11"/>
    <mergeCell ref="AU10:AU11"/>
    <mergeCell ref="AV10:AV11"/>
    <mergeCell ref="AW10:AW11"/>
    <mergeCell ref="AX10:AX11"/>
    <mergeCell ref="AN16:AN17"/>
    <mergeCell ref="AO16:AO17"/>
    <mergeCell ref="AP16:AP17"/>
    <mergeCell ref="AQ16:AQ17"/>
    <mergeCell ref="AR16:AR17"/>
    <mergeCell ref="AN14:AN15"/>
    <mergeCell ref="AO14:AO15"/>
    <mergeCell ref="AP14:AP15"/>
    <mergeCell ref="AQ14:AQ15"/>
    <mergeCell ref="AR14:AR15"/>
    <mergeCell ref="AS16:AS17"/>
    <mergeCell ref="AT16:AT17"/>
    <mergeCell ref="AU16:AU17"/>
    <mergeCell ref="AV16:AV17"/>
    <mergeCell ref="AW16:AW17"/>
    <mergeCell ref="AX16:AX17"/>
    <mergeCell ref="AT14:AT15"/>
    <mergeCell ref="AU14:AU15"/>
    <mergeCell ref="AV14:AV15"/>
    <mergeCell ref="AW14:AW15"/>
    <mergeCell ref="AX14:AX15"/>
    <mergeCell ref="AS14:AS15"/>
    <mergeCell ref="AX18:AX23"/>
    <mergeCell ref="H24:I24"/>
    <mergeCell ref="J24:K24"/>
    <mergeCell ref="AN24:AN25"/>
    <mergeCell ref="AO24:AO25"/>
    <mergeCell ref="AP24:AP25"/>
    <mergeCell ref="AN18:AN23"/>
    <mergeCell ref="AO18:AO23"/>
    <mergeCell ref="AP18:AP23"/>
    <mergeCell ref="AQ18:AQ23"/>
    <mergeCell ref="AR18:AR23"/>
    <mergeCell ref="AS18:AS23"/>
    <mergeCell ref="AW24:AW25"/>
    <mergeCell ref="AX24:AX25"/>
    <mergeCell ref="AV24:AV25"/>
    <mergeCell ref="AQ24:AQ25"/>
    <mergeCell ref="AR24:AR25"/>
    <mergeCell ref="AS24:AS25"/>
    <mergeCell ref="AT24:AT25"/>
    <mergeCell ref="AU24:AU25"/>
    <mergeCell ref="AT18:AT23"/>
    <mergeCell ref="AU18:AU23"/>
    <mergeCell ref="AV18:AV23"/>
    <mergeCell ref="AW18:AW23"/>
    <mergeCell ref="AV26:AV27"/>
    <mergeCell ref="AW26:AW27"/>
    <mergeCell ref="AX26:AX27"/>
    <mergeCell ref="AN28:AN29"/>
    <mergeCell ref="AO28:AO29"/>
    <mergeCell ref="AP28:AP29"/>
    <mergeCell ref="AQ28:AQ29"/>
    <mergeCell ref="AR28:AR29"/>
    <mergeCell ref="AS28:AS29"/>
    <mergeCell ref="AT28:AT29"/>
    <mergeCell ref="AN26:AN27"/>
    <mergeCell ref="AO26:AO27"/>
    <mergeCell ref="AP26:AP27"/>
    <mergeCell ref="AQ26:AQ27"/>
    <mergeCell ref="AR26:AR27"/>
    <mergeCell ref="AS26:AS27"/>
    <mergeCell ref="AT26:AT27"/>
    <mergeCell ref="AU26:AU27"/>
    <mergeCell ref="AN32:AN33"/>
    <mergeCell ref="AO32:AO33"/>
    <mergeCell ref="AP32:AP33"/>
    <mergeCell ref="AQ32:AQ33"/>
    <mergeCell ref="AR32:AR33"/>
    <mergeCell ref="AU28:AU29"/>
    <mergeCell ref="AV28:AV29"/>
    <mergeCell ref="AW28:AW29"/>
    <mergeCell ref="AX28:AX29"/>
    <mergeCell ref="AN30:AN31"/>
    <mergeCell ref="AO30:AO31"/>
    <mergeCell ref="AP30:AP31"/>
    <mergeCell ref="AQ30:AQ31"/>
    <mergeCell ref="AR30:AR31"/>
    <mergeCell ref="AS30:AS31"/>
    <mergeCell ref="AS32:AS33"/>
    <mergeCell ref="AT32:AT33"/>
    <mergeCell ref="AU32:AU33"/>
    <mergeCell ref="AV32:AV33"/>
    <mergeCell ref="AW32:AW33"/>
    <mergeCell ref="AX32:AX33"/>
    <mergeCell ref="AT30:AT31"/>
    <mergeCell ref="AU30:AU31"/>
    <mergeCell ref="AV30:AV31"/>
    <mergeCell ref="AW30:AW31"/>
    <mergeCell ref="AX30:AX31"/>
    <mergeCell ref="AN36:AN37"/>
    <mergeCell ref="AO36:AO37"/>
    <mergeCell ref="AP36:AP37"/>
    <mergeCell ref="AQ36:AQ37"/>
    <mergeCell ref="AR36:AR37"/>
    <mergeCell ref="AN34:AN35"/>
    <mergeCell ref="AO34:AO35"/>
    <mergeCell ref="AP34:AP35"/>
    <mergeCell ref="AQ34:AQ35"/>
    <mergeCell ref="AR34:AR35"/>
    <mergeCell ref="AS36:AS37"/>
    <mergeCell ref="AT36:AT37"/>
    <mergeCell ref="AU36:AU37"/>
    <mergeCell ref="AV36:AV37"/>
    <mergeCell ref="AW36:AW37"/>
    <mergeCell ref="AX36:AX37"/>
    <mergeCell ref="AT34:AT35"/>
    <mergeCell ref="AU34:AU35"/>
    <mergeCell ref="AV34:AV35"/>
    <mergeCell ref="AW34:AW35"/>
    <mergeCell ref="AX34:AX35"/>
    <mergeCell ref="AS34:AS35"/>
    <mergeCell ref="AN40:AN41"/>
    <mergeCell ref="AO40:AO41"/>
    <mergeCell ref="AP40:AP41"/>
    <mergeCell ref="AQ40:AQ41"/>
    <mergeCell ref="AR40:AR41"/>
    <mergeCell ref="AN38:AN39"/>
    <mergeCell ref="AO38:AO39"/>
    <mergeCell ref="AP38:AP39"/>
    <mergeCell ref="AQ38:AQ39"/>
    <mergeCell ref="AR38:AR39"/>
    <mergeCell ref="AS40:AS41"/>
    <mergeCell ref="AT40:AT41"/>
    <mergeCell ref="AU40:AU41"/>
    <mergeCell ref="AV40:AV41"/>
    <mergeCell ref="AW40:AW41"/>
    <mergeCell ref="AX40:AX41"/>
    <mergeCell ref="AT38:AT39"/>
    <mergeCell ref="AU38:AU39"/>
    <mergeCell ref="AV38:AV39"/>
    <mergeCell ref="AW38:AW39"/>
    <mergeCell ref="AX38:AX39"/>
    <mergeCell ref="AS38:AS39"/>
    <mergeCell ref="AN44:AN45"/>
    <mergeCell ref="AO44:AO45"/>
    <mergeCell ref="AP44:AP45"/>
    <mergeCell ref="AQ44:AQ45"/>
    <mergeCell ref="AR44:AR45"/>
    <mergeCell ref="AN42:AN43"/>
    <mergeCell ref="AO42:AO43"/>
    <mergeCell ref="AP42:AP43"/>
    <mergeCell ref="AQ42:AQ43"/>
    <mergeCell ref="AR42:AR43"/>
    <mergeCell ref="AS44:AS45"/>
    <mergeCell ref="AT44:AT45"/>
    <mergeCell ref="AU44:AU45"/>
    <mergeCell ref="AV44:AV45"/>
    <mergeCell ref="AW44:AW45"/>
    <mergeCell ref="AX44:AX45"/>
    <mergeCell ref="AT42:AT43"/>
    <mergeCell ref="AU42:AU43"/>
    <mergeCell ref="AV42:AV43"/>
    <mergeCell ref="AW42:AW43"/>
    <mergeCell ref="AX42:AX43"/>
    <mergeCell ref="AS42:AS43"/>
    <mergeCell ref="AW46:AW47"/>
    <mergeCell ref="AX46:AX47"/>
    <mergeCell ref="G80:O80"/>
    <mergeCell ref="AN46:AN47"/>
    <mergeCell ref="AO46:AO47"/>
    <mergeCell ref="AP46:AP47"/>
    <mergeCell ref="AQ46:AQ47"/>
    <mergeCell ref="AR46:AR47"/>
    <mergeCell ref="AS46:AS47"/>
    <mergeCell ref="G90:O90"/>
    <mergeCell ref="G100:O100"/>
    <mergeCell ref="G110:O110"/>
    <mergeCell ref="G120:O120"/>
    <mergeCell ref="G130:O130"/>
    <mergeCell ref="G140:O140"/>
    <mergeCell ref="AT46:AT47"/>
    <mergeCell ref="AU46:AU47"/>
    <mergeCell ref="AV46:AV47"/>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57"/>
  <sheetViews>
    <sheetView workbookViewId="0">
      <selection activeCell="D35" sqref="D35"/>
    </sheetView>
  </sheetViews>
  <sheetFormatPr baseColWidth="10" defaultColWidth="11.42578125" defaultRowHeight="15" x14ac:dyDescent="0.25"/>
  <cols>
    <col min="2" max="2" width="33.5703125" style="35" customWidth="1"/>
    <col min="3" max="3" width="30.85546875" customWidth="1"/>
    <col min="10" max="10" width="14.5703125" customWidth="1"/>
  </cols>
  <sheetData>
    <row r="2" spans="1:11" x14ac:dyDescent="0.25">
      <c r="A2" s="34">
        <v>1</v>
      </c>
      <c r="B2" s="29" t="s">
        <v>30</v>
      </c>
      <c r="D2" t="s">
        <v>196</v>
      </c>
      <c r="G2" t="s">
        <v>197</v>
      </c>
    </row>
    <row r="3" spans="1:11" x14ac:dyDescent="0.25">
      <c r="A3" s="34">
        <v>2</v>
      </c>
      <c r="B3" s="30" t="s">
        <v>31</v>
      </c>
    </row>
    <row r="4" spans="1:11" x14ac:dyDescent="0.25">
      <c r="A4" s="34">
        <v>3</v>
      </c>
      <c r="B4" s="30" t="s">
        <v>198</v>
      </c>
    </row>
    <row r="5" spans="1:11" x14ac:dyDescent="0.25">
      <c r="A5" s="34">
        <v>4</v>
      </c>
      <c r="B5" s="30" t="s">
        <v>199</v>
      </c>
      <c r="D5" t="s">
        <v>200</v>
      </c>
      <c r="G5" s="149" t="s">
        <v>201</v>
      </c>
      <c r="J5" s="113" t="s">
        <v>202</v>
      </c>
      <c r="K5" s="112" t="s">
        <v>203</v>
      </c>
    </row>
    <row r="6" spans="1:11" x14ac:dyDescent="0.25">
      <c r="A6" s="34">
        <v>5</v>
      </c>
      <c r="B6" s="30" t="s">
        <v>34</v>
      </c>
      <c r="D6" t="s">
        <v>204</v>
      </c>
      <c r="G6" s="149" t="s">
        <v>205</v>
      </c>
      <c r="J6" s="113" t="s">
        <v>206</v>
      </c>
      <c r="K6" s="112" t="s">
        <v>207</v>
      </c>
    </row>
    <row r="7" spans="1:11" x14ac:dyDescent="0.25">
      <c r="A7" s="34">
        <v>6</v>
      </c>
      <c r="B7" s="29" t="s">
        <v>208</v>
      </c>
      <c r="D7" t="s">
        <v>209</v>
      </c>
      <c r="G7" s="149" t="s">
        <v>210</v>
      </c>
      <c r="J7" s="113" t="s">
        <v>211</v>
      </c>
      <c r="K7" s="113" t="s">
        <v>212</v>
      </c>
    </row>
    <row r="8" spans="1:11" x14ac:dyDescent="0.25">
      <c r="A8" s="34">
        <v>7</v>
      </c>
      <c r="B8" s="30" t="s">
        <v>31</v>
      </c>
      <c r="D8" t="s">
        <v>213</v>
      </c>
      <c r="G8" s="149" t="s">
        <v>214</v>
      </c>
      <c r="J8" s="113" t="s">
        <v>215</v>
      </c>
    </row>
    <row r="9" spans="1:11" x14ac:dyDescent="0.25">
      <c r="A9" s="34">
        <v>8</v>
      </c>
      <c r="B9" s="30" t="s">
        <v>216</v>
      </c>
      <c r="D9" t="s">
        <v>217</v>
      </c>
    </row>
    <row r="10" spans="1:11" x14ac:dyDescent="0.25">
      <c r="A10" s="34">
        <v>9</v>
      </c>
      <c r="B10" s="30" t="s">
        <v>218</v>
      </c>
    </row>
    <row r="11" spans="1:11" x14ac:dyDescent="0.25">
      <c r="A11" s="34">
        <v>10</v>
      </c>
      <c r="B11" s="30" t="s">
        <v>34</v>
      </c>
    </row>
    <row r="12" spans="1:11" x14ac:dyDescent="0.25">
      <c r="A12" s="34">
        <v>11</v>
      </c>
      <c r="B12" s="29" t="s">
        <v>36</v>
      </c>
    </row>
    <row r="13" spans="1:11" x14ac:dyDescent="0.25">
      <c r="A13" s="34">
        <v>12</v>
      </c>
      <c r="B13" s="30" t="s">
        <v>31</v>
      </c>
    </row>
    <row r="14" spans="1:11" x14ac:dyDescent="0.25">
      <c r="A14" s="34">
        <v>13</v>
      </c>
      <c r="B14" s="30" t="s">
        <v>37</v>
      </c>
    </row>
    <row r="15" spans="1:11" x14ac:dyDescent="0.25">
      <c r="A15" s="34">
        <v>14</v>
      </c>
      <c r="B15" s="30" t="s">
        <v>38</v>
      </c>
    </row>
    <row r="16" spans="1:11" x14ac:dyDescent="0.25">
      <c r="A16" s="34">
        <v>15</v>
      </c>
      <c r="B16" s="30" t="s">
        <v>34</v>
      </c>
    </row>
    <row r="17" spans="1:2" ht="23.25" x14ac:dyDescent="0.25">
      <c r="A17" s="34">
        <v>16</v>
      </c>
      <c r="B17" s="29" t="s">
        <v>219</v>
      </c>
    </row>
    <row r="18" spans="1:2" ht="23.25" x14ac:dyDescent="0.25">
      <c r="A18" s="34">
        <v>17</v>
      </c>
      <c r="B18" s="29" t="s">
        <v>220</v>
      </c>
    </row>
    <row r="19" spans="1:2" x14ac:dyDescent="0.25">
      <c r="A19" s="34">
        <v>18</v>
      </c>
      <c r="B19" s="29" t="s">
        <v>221</v>
      </c>
    </row>
    <row r="20" spans="1:2" x14ac:dyDescent="0.25">
      <c r="A20" s="34">
        <v>19</v>
      </c>
      <c r="B20" s="29" t="s">
        <v>222</v>
      </c>
    </row>
    <row r="21" spans="1:2" x14ac:dyDescent="0.25">
      <c r="A21" s="34">
        <v>20</v>
      </c>
      <c r="B21" s="31" t="s">
        <v>223</v>
      </c>
    </row>
    <row r="22" spans="1:2" x14ac:dyDescent="0.25">
      <c r="A22" s="34">
        <v>21</v>
      </c>
      <c r="B22" s="32" t="s">
        <v>224</v>
      </c>
    </row>
    <row r="23" spans="1:2" x14ac:dyDescent="0.25">
      <c r="A23" s="34">
        <v>22</v>
      </c>
      <c r="B23" s="32" t="s">
        <v>225</v>
      </c>
    </row>
    <row r="24" spans="1:2" x14ac:dyDescent="0.25">
      <c r="A24" s="34">
        <v>23</v>
      </c>
      <c r="B24" s="32" t="s">
        <v>67</v>
      </c>
    </row>
    <row r="25" spans="1:2" x14ac:dyDescent="0.25">
      <c r="A25" s="34">
        <v>24</v>
      </c>
      <c r="B25" s="32" t="s">
        <v>55</v>
      </c>
    </row>
    <row r="26" spans="1:2" x14ac:dyDescent="0.25">
      <c r="A26" s="34">
        <v>25</v>
      </c>
      <c r="B26" s="36" t="s">
        <v>56</v>
      </c>
    </row>
    <row r="27" spans="1:2" x14ac:dyDescent="0.25">
      <c r="A27" s="34">
        <v>26</v>
      </c>
      <c r="B27" s="36" t="s">
        <v>57</v>
      </c>
    </row>
    <row r="28" spans="1:2" x14ac:dyDescent="0.25">
      <c r="A28" s="34">
        <v>27</v>
      </c>
      <c r="B28" s="36" t="s">
        <v>226</v>
      </c>
    </row>
    <row r="29" spans="1:2" x14ac:dyDescent="0.25">
      <c r="A29" s="34">
        <v>28</v>
      </c>
      <c r="B29" s="32" t="s">
        <v>61</v>
      </c>
    </row>
    <row r="30" spans="1:2" x14ac:dyDescent="0.25">
      <c r="A30" s="34">
        <v>29</v>
      </c>
      <c r="B30" s="36" t="s">
        <v>227</v>
      </c>
    </row>
    <row r="31" spans="1:2" x14ac:dyDescent="0.25">
      <c r="A31" s="34">
        <v>30</v>
      </c>
      <c r="B31" s="36" t="s">
        <v>63</v>
      </c>
    </row>
    <row r="32" spans="1:2" ht="22.5" x14ac:dyDescent="0.25">
      <c r="A32" s="34">
        <v>31</v>
      </c>
      <c r="B32" s="31" t="s">
        <v>64</v>
      </c>
    </row>
    <row r="33" spans="1:2" ht="22.5" x14ac:dyDescent="0.25">
      <c r="A33" s="34">
        <v>32</v>
      </c>
      <c r="B33" s="31" t="s">
        <v>66</v>
      </c>
    </row>
    <row r="34" spans="1:2" x14ac:dyDescent="0.25">
      <c r="A34" s="34">
        <v>33</v>
      </c>
      <c r="B34" s="31" t="s">
        <v>54</v>
      </c>
    </row>
    <row r="35" spans="1:2" x14ac:dyDescent="0.25">
      <c r="A35" s="34">
        <v>34</v>
      </c>
      <c r="B35" s="37" t="s">
        <v>228</v>
      </c>
    </row>
    <row r="36" spans="1:2" x14ac:dyDescent="0.25">
      <c r="A36" s="34">
        <v>35</v>
      </c>
      <c r="B36" s="18" t="s">
        <v>229</v>
      </c>
    </row>
    <row r="37" spans="1:2" x14ac:dyDescent="0.25">
      <c r="A37" s="34">
        <v>36</v>
      </c>
      <c r="B37" s="33" t="s">
        <v>230</v>
      </c>
    </row>
    <row r="38" spans="1:2" x14ac:dyDescent="0.25">
      <c r="A38" s="34">
        <v>37</v>
      </c>
      <c r="B38" s="19" t="s">
        <v>231</v>
      </c>
    </row>
    <row r="39" spans="1:2" x14ac:dyDescent="0.25">
      <c r="A39" s="34">
        <v>38</v>
      </c>
      <c r="B39" s="20" t="s">
        <v>232</v>
      </c>
    </row>
    <row r="40" spans="1:2" x14ac:dyDescent="0.25">
      <c r="A40" s="34">
        <v>39</v>
      </c>
      <c r="B40" s="38" t="s">
        <v>233</v>
      </c>
    </row>
    <row r="41" spans="1:2" ht="22.5" x14ac:dyDescent="0.25">
      <c r="A41" s="34">
        <v>40</v>
      </c>
      <c r="B41" s="38" t="s">
        <v>234</v>
      </c>
    </row>
    <row r="42" spans="1:2" x14ac:dyDescent="0.25">
      <c r="A42" s="34">
        <v>41</v>
      </c>
      <c r="B42" s="38" t="s">
        <v>235</v>
      </c>
    </row>
    <row r="43" spans="1:2" x14ac:dyDescent="0.25">
      <c r="A43" s="34">
        <v>42</v>
      </c>
      <c r="B43" s="38" t="s">
        <v>236</v>
      </c>
    </row>
    <row r="44" spans="1:2" ht="22.5" x14ac:dyDescent="0.25">
      <c r="A44" s="34">
        <v>43</v>
      </c>
      <c r="B44" s="38" t="s">
        <v>237</v>
      </c>
    </row>
    <row r="45" spans="1:2" x14ac:dyDescent="0.25">
      <c r="A45" s="34">
        <v>44</v>
      </c>
      <c r="B45" s="38" t="s">
        <v>238</v>
      </c>
    </row>
    <row r="46" spans="1:2" x14ac:dyDescent="0.25">
      <c r="A46" s="34">
        <v>45</v>
      </c>
      <c r="B46" s="38" t="s">
        <v>239</v>
      </c>
    </row>
    <row r="47" spans="1:2" x14ac:dyDescent="0.25">
      <c r="A47" s="34">
        <v>46</v>
      </c>
      <c r="B47" s="39" t="s">
        <v>240</v>
      </c>
    </row>
    <row r="48" spans="1:2" x14ac:dyDescent="0.25">
      <c r="A48" s="34">
        <v>47</v>
      </c>
      <c r="B48" s="40" t="s">
        <v>179</v>
      </c>
    </row>
    <row r="49" spans="1:2" x14ac:dyDescent="0.25">
      <c r="A49" s="34">
        <v>48</v>
      </c>
      <c r="B49" s="40" t="s">
        <v>180</v>
      </c>
    </row>
    <row r="50" spans="1:2" x14ac:dyDescent="0.25">
      <c r="A50" s="34">
        <v>49</v>
      </c>
      <c r="B50" s="40" t="s">
        <v>181</v>
      </c>
    </row>
    <row r="51" spans="1:2" x14ac:dyDescent="0.25">
      <c r="A51" s="34">
        <v>50</v>
      </c>
      <c r="B51" s="40" t="s">
        <v>182</v>
      </c>
    </row>
    <row r="52" spans="1:2" x14ac:dyDescent="0.25">
      <c r="A52" s="34">
        <v>51</v>
      </c>
      <c r="B52" s="41" t="s">
        <v>183</v>
      </c>
    </row>
    <row r="53" spans="1:2" x14ac:dyDescent="0.25">
      <c r="A53" s="34">
        <v>52</v>
      </c>
      <c r="B53" s="42" t="s">
        <v>241</v>
      </c>
    </row>
    <row r="54" spans="1:2" x14ac:dyDescent="0.25">
      <c r="A54" s="34">
        <v>53</v>
      </c>
      <c r="B54" s="43" t="s">
        <v>242</v>
      </c>
    </row>
    <row r="55" spans="1:2" x14ac:dyDescent="0.25">
      <c r="A55" s="34">
        <v>54</v>
      </c>
      <c r="B55" s="43" t="s">
        <v>165</v>
      </c>
    </row>
    <row r="56" spans="1:2" ht="24" x14ac:dyDescent="0.25">
      <c r="A56" s="34">
        <v>55</v>
      </c>
      <c r="B56" s="43" t="s">
        <v>243</v>
      </c>
    </row>
    <row r="57" spans="1:2" x14ac:dyDescent="0.25">
      <c r="A57" s="34">
        <v>56</v>
      </c>
      <c r="B57" s="43"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3:D14"/>
  <sheetViews>
    <sheetView workbookViewId="0">
      <selection activeCell="I15" sqref="I15"/>
    </sheetView>
  </sheetViews>
  <sheetFormatPr baseColWidth="10" defaultColWidth="11.42578125" defaultRowHeight="15" x14ac:dyDescent="0.25"/>
  <cols>
    <col min="1" max="1" width="30.85546875" customWidth="1"/>
    <col min="2" max="2" width="28.85546875" customWidth="1"/>
    <col min="3" max="3" width="22.85546875" customWidth="1"/>
    <col min="4" max="4" width="33.85546875" customWidth="1"/>
  </cols>
  <sheetData>
    <row r="3" spans="1:4" x14ac:dyDescent="0.25">
      <c r="A3" s="54"/>
      <c r="B3" s="54"/>
      <c r="C3" s="54"/>
      <c r="D3" s="55" t="s">
        <v>69</v>
      </c>
    </row>
    <row r="4" spans="1:4" x14ac:dyDescent="0.25">
      <c r="A4" s="555" t="s">
        <v>244</v>
      </c>
      <c r="B4" s="57" t="s">
        <v>245</v>
      </c>
      <c r="C4" s="51"/>
      <c r="D4" s="51"/>
    </row>
    <row r="5" spans="1:4" ht="105" x14ac:dyDescent="0.25">
      <c r="A5" s="556"/>
      <c r="B5" s="57" t="s">
        <v>246</v>
      </c>
      <c r="C5" s="51"/>
      <c r="D5" s="52" t="s">
        <v>247</v>
      </c>
    </row>
    <row r="6" spans="1:4" x14ac:dyDescent="0.25">
      <c r="A6" s="58" t="s">
        <v>248</v>
      </c>
      <c r="B6" s="59"/>
      <c r="C6" s="51"/>
      <c r="D6" s="53"/>
    </row>
    <row r="7" spans="1:4" x14ac:dyDescent="0.25">
      <c r="A7" s="555" t="s">
        <v>249</v>
      </c>
      <c r="B7" s="57" t="s">
        <v>250</v>
      </c>
      <c r="C7" s="51"/>
      <c r="D7" s="53" t="s">
        <v>251</v>
      </c>
    </row>
    <row r="8" spans="1:4" x14ac:dyDescent="0.25">
      <c r="A8" s="557"/>
      <c r="B8" s="57" t="s">
        <v>252</v>
      </c>
      <c r="C8" s="51"/>
      <c r="D8" s="53" t="s">
        <v>253</v>
      </c>
    </row>
    <row r="9" spans="1:4" x14ac:dyDescent="0.25">
      <c r="A9" s="557"/>
      <c r="B9" s="57" t="s">
        <v>254</v>
      </c>
      <c r="C9" s="51"/>
      <c r="D9" s="53" t="s">
        <v>255</v>
      </c>
    </row>
    <row r="10" spans="1:4" ht="30" x14ac:dyDescent="0.25">
      <c r="A10" s="557"/>
      <c r="B10" s="56" t="s">
        <v>256</v>
      </c>
      <c r="C10" s="57" t="e">
        <f>C9/#REF!</f>
        <v>#REF!</v>
      </c>
      <c r="D10" s="51"/>
    </row>
    <row r="11" spans="1:4" ht="30" x14ac:dyDescent="0.25">
      <c r="A11" s="557"/>
      <c r="B11" s="56" t="s">
        <v>257</v>
      </c>
      <c r="C11" s="57" t="e">
        <f>C7/#REF!</f>
        <v>#REF!</v>
      </c>
      <c r="D11" s="51"/>
    </row>
    <row r="12" spans="1:4" ht="60" x14ac:dyDescent="0.25">
      <c r="A12" s="557"/>
      <c r="B12" s="56" t="s">
        <v>258</v>
      </c>
      <c r="C12" s="57" t="e">
        <f>C8/#REF!</f>
        <v>#REF!</v>
      </c>
      <c r="D12" s="51"/>
    </row>
    <row r="13" spans="1:4" ht="30" x14ac:dyDescent="0.25">
      <c r="A13" s="557"/>
      <c r="B13" s="56" t="s">
        <v>259</v>
      </c>
      <c r="C13" s="57" t="e">
        <f>C8/#REF!</f>
        <v>#REF!</v>
      </c>
      <c r="D13" s="51"/>
    </row>
    <row r="14" spans="1:4" x14ac:dyDescent="0.25">
      <c r="A14" s="556"/>
      <c r="B14" s="56" t="s">
        <v>260</v>
      </c>
      <c r="C14" s="57" t="e">
        <f>C9/#REF!</f>
        <v>#REF!</v>
      </c>
      <c r="D14" s="51"/>
    </row>
  </sheetData>
  <mergeCells count="2">
    <mergeCell ref="A4:A5"/>
    <mergeCell ref="A7:A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D5DA-7134-4A71-90DB-DA4CAB69E974}">
  <sheetPr>
    <tabColor rgb="FFFFFF00"/>
    <pageSetUpPr fitToPage="1"/>
  </sheetPr>
  <dimension ref="A1:U348"/>
  <sheetViews>
    <sheetView showGridLines="0" zoomScaleNormal="100" workbookViewId="0"/>
  </sheetViews>
  <sheetFormatPr baseColWidth="10" defaultColWidth="11.42578125" defaultRowHeight="12.75" x14ac:dyDescent="0.25"/>
  <cols>
    <col min="1" max="1" width="17.5703125" style="306" customWidth="1"/>
    <col min="2" max="2" width="74.7109375" style="306" customWidth="1"/>
    <col min="3" max="3" width="22.7109375" style="306" customWidth="1"/>
    <col min="4" max="4" width="19.7109375" style="306" customWidth="1"/>
    <col min="5" max="5" width="31.5703125" style="306" customWidth="1"/>
    <col min="6" max="6" width="15.140625" style="276" customWidth="1"/>
    <col min="7" max="15" width="11.42578125" style="276"/>
    <col min="16" max="16384" width="11.42578125" style="306"/>
  </cols>
  <sheetData>
    <row r="1" spans="1:5" s="276" customFormat="1" ht="114.75" customHeight="1" x14ac:dyDescent="0.25">
      <c r="B1" s="458" t="s">
        <v>380</v>
      </c>
      <c r="C1" s="458"/>
      <c r="D1" s="458"/>
      <c r="E1" s="277">
        <v>44131</v>
      </c>
    </row>
    <row r="2" spans="1:5" s="276" customFormat="1" ht="40.5" customHeight="1" x14ac:dyDescent="0.25">
      <c r="A2" s="459" t="s">
        <v>381</v>
      </c>
      <c r="B2" s="459"/>
      <c r="C2" s="459"/>
      <c r="D2" s="459"/>
      <c r="E2" s="459"/>
    </row>
    <row r="3" spans="1:5" s="276" customFormat="1" ht="15" x14ac:dyDescent="0.25">
      <c r="A3" s="279" t="s">
        <v>382</v>
      </c>
      <c r="B3" s="280"/>
      <c r="C3" s="280"/>
      <c r="D3" s="280"/>
      <c r="E3" s="280"/>
    </row>
    <row r="4" spans="1:5" s="276" customFormat="1" ht="15" x14ac:dyDescent="0.25">
      <c r="A4" s="281" t="s">
        <v>383</v>
      </c>
      <c r="B4" s="280"/>
      <c r="C4" s="280"/>
      <c r="D4" s="280"/>
      <c r="E4" s="280"/>
    </row>
    <row r="5" spans="1:5" s="276" customFormat="1" ht="15" x14ac:dyDescent="0.25">
      <c r="A5" s="281" t="s">
        <v>384</v>
      </c>
      <c r="B5" s="280"/>
      <c r="C5" s="282"/>
      <c r="D5" s="282"/>
      <c r="E5" s="282"/>
    </row>
    <row r="6" spans="1:5" s="276" customFormat="1" ht="15" x14ac:dyDescent="0.25">
      <c r="A6" s="283"/>
      <c r="B6" s="284"/>
      <c r="C6" s="284"/>
      <c r="D6" s="284"/>
      <c r="E6" s="284"/>
    </row>
    <row r="7" spans="1:5" s="276" customFormat="1" ht="15" x14ac:dyDescent="0.25">
      <c r="A7" s="285" t="s">
        <v>385</v>
      </c>
      <c r="B7" s="280"/>
      <c r="C7" s="286"/>
      <c r="D7" s="287"/>
      <c r="E7" s="288"/>
    </row>
    <row r="8" spans="1:5" s="276" customFormat="1" ht="15" x14ac:dyDescent="0.25">
      <c r="A8" s="289" t="s">
        <v>386</v>
      </c>
      <c r="B8" s="280"/>
      <c r="C8" s="280"/>
      <c r="D8" s="286"/>
      <c r="E8" s="288"/>
    </row>
    <row r="9" spans="1:5" s="276" customFormat="1" ht="15" x14ac:dyDescent="0.25">
      <c r="A9" s="289" t="s">
        <v>387</v>
      </c>
      <c r="B9" s="290"/>
      <c r="C9" s="460" t="s">
        <v>388</v>
      </c>
      <c r="D9" s="461"/>
      <c r="E9" s="461"/>
    </row>
    <row r="10" spans="1:5" s="276" customFormat="1" x14ac:dyDescent="0.25">
      <c r="B10" s="291"/>
      <c r="C10" s="291"/>
      <c r="D10" s="291"/>
      <c r="E10" s="291"/>
    </row>
    <row r="11" spans="1:5" s="292" customFormat="1" ht="23.25" x14ac:dyDescent="0.25">
      <c r="A11" s="462" t="s">
        <v>389</v>
      </c>
      <c r="B11" s="462" t="s">
        <v>390</v>
      </c>
      <c r="C11" s="462"/>
      <c r="D11" s="462"/>
      <c r="E11" s="462"/>
    </row>
    <row r="12" spans="1:5" s="276" customFormat="1" x14ac:dyDescent="0.25">
      <c r="B12" s="291"/>
      <c r="C12" s="291"/>
      <c r="D12" s="291"/>
      <c r="E12" s="291"/>
    </row>
    <row r="13" spans="1:5" s="276" customFormat="1" ht="12.6" customHeight="1" x14ac:dyDescent="0.25">
      <c r="A13" s="463" t="s">
        <v>391</v>
      </c>
      <c r="B13" s="463"/>
      <c r="C13" s="463"/>
      <c r="D13" s="463"/>
      <c r="E13" s="463"/>
    </row>
    <row r="14" spans="1:5" s="276" customFormat="1" ht="17.25" customHeight="1" x14ac:dyDescent="0.25">
      <c r="A14" s="291"/>
      <c r="B14" s="293" t="s">
        <v>392</v>
      </c>
      <c r="C14" s="291"/>
      <c r="D14" s="291"/>
      <c r="E14" s="291"/>
    </row>
    <row r="15" spans="1:5" s="276" customFormat="1" ht="15" x14ac:dyDescent="0.25">
      <c r="B15" s="293" t="s">
        <v>393</v>
      </c>
      <c r="C15" s="294"/>
      <c r="D15" s="294"/>
      <c r="E15" s="294"/>
    </row>
    <row r="16" spans="1:5" s="276" customFormat="1" x14ac:dyDescent="0.25">
      <c r="A16" s="464" t="s">
        <v>394</v>
      </c>
      <c r="B16" s="464"/>
      <c r="C16" s="464"/>
      <c r="D16" s="464"/>
      <c r="E16" s="464"/>
    </row>
    <row r="17" spans="1:5" s="276" customFormat="1" x14ac:dyDescent="0.25">
      <c r="A17" s="296"/>
      <c r="B17" s="297" t="s">
        <v>395</v>
      </c>
      <c r="C17" s="296"/>
      <c r="D17" s="296"/>
      <c r="E17" s="295"/>
    </row>
    <row r="18" spans="1:5" s="276" customFormat="1" x14ac:dyDescent="0.25">
      <c r="A18" s="296"/>
      <c r="B18" s="297" t="s">
        <v>396</v>
      </c>
      <c r="C18" s="295"/>
      <c r="D18" s="295"/>
      <c r="E18" s="295"/>
    </row>
    <row r="19" spans="1:5" s="276" customFormat="1" x14ac:dyDescent="0.25">
      <c r="A19" s="296"/>
      <c r="B19" s="297" t="s">
        <v>397</v>
      </c>
      <c r="C19" s="295"/>
      <c r="D19" s="295"/>
      <c r="E19" s="295"/>
    </row>
    <row r="20" spans="1:5" s="276" customFormat="1" x14ac:dyDescent="0.25">
      <c r="A20" s="296"/>
      <c r="B20" s="297" t="s">
        <v>398</v>
      </c>
      <c r="C20" s="295"/>
      <c r="D20" s="295"/>
      <c r="E20" s="295"/>
    </row>
    <row r="21" spans="1:5" s="276" customFormat="1" x14ac:dyDescent="0.25">
      <c r="A21" s="296"/>
      <c r="B21" s="297" t="s">
        <v>399</v>
      </c>
      <c r="C21" s="295"/>
      <c r="D21" s="295"/>
      <c r="E21" s="295"/>
    </row>
    <row r="22" spans="1:5" s="276" customFormat="1" x14ac:dyDescent="0.25">
      <c r="B22" s="297"/>
      <c r="C22" s="291"/>
      <c r="D22" s="291"/>
      <c r="E22" s="291"/>
    </row>
    <row r="23" spans="1:5" s="276" customFormat="1" ht="23.25" x14ac:dyDescent="0.25">
      <c r="A23" s="465" t="s">
        <v>400</v>
      </c>
      <c r="B23" s="465"/>
      <c r="C23" s="465"/>
      <c r="D23" s="465"/>
      <c r="E23" s="465"/>
    </row>
    <row r="24" spans="1:5" s="276" customFormat="1" x14ac:dyDescent="0.25">
      <c r="B24" s="291"/>
      <c r="C24" s="291"/>
      <c r="D24" s="291"/>
      <c r="E24" s="291"/>
    </row>
    <row r="25" spans="1:5" s="276" customFormat="1" ht="41.45" customHeight="1" x14ac:dyDescent="0.25">
      <c r="A25" s="466" t="s">
        <v>401</v>
      </c>
      <c r="B25" s="466"/>
      <c r="C25" s="466"/>
      <c r="D25" s="466"/>
      <c r="E25" s="466"/>
    </row>
    <row r="26" spans="1:5" s="276" customFormat="1" ht="89.1" customHeight="1" x14ac:dyDescent="0.25">
      <c r="A26" s="467" t="s">
        <v>402</v>
      </c>
      <c r="B26" s="467"/>
      <c r="C26" s="467"/>
      <c r="D26" s="467"/>
      <c r="E26" s="467"/>
    </row>
    <row r="27" spans="1:5" s="276" customFormat="1" ht="8.4499999999999993" customHeight="1" x14ac:dyDescent="0.25">
      <c r="A27" s="298"/>
      <c r="B27" s="299"/>
      <c r="C27" s="300"/>
      <c r="D27" s="298"/>
      <c r="E27" s="298"/>
    </row>
    <row r="28" spans="1:5" s="276" customFormat="1" ht="15" x14ac:dyDescent="0.25">
      <c r="A28" s="301" t="s">
        <v>403</v>
      </c>
      <c r="C28" s="302" t="s">
        <v>404</v>
      </c>
      <c r="D28" s="303" t="s">
        <v>405</v>
      </c>
      <c r="E28" s="304"/>
    </row>
    <row r="29" spans="1:5" s="276" customFormat="1" ht="15" x14ac:dyDescent="0.25">
      <c r="A29" s="301"/>
      <c r="C29" s="302"/>
      <c r="D29" s="305"/>
      <c r="E29" s="304"/>
    </row>
    <row r="30" spans="1:5" s="276" customFormat="1" ht="31.5" customHeight="1" x14ac:dyDescent="0.25">
      <c r="A30" s="462" t="s">
        <v>392</v>
      </c>
      <c r="B30" s="462"/>
      <c r="C30" s="462"/>
      <c r="D30" s="462"/>
      <c r="E30" s="462"/>
    </row>
    <row r="31" spans="1:5" s="276" customFormat="1" ht="26.45" customHeight="1" x14ac:dyDescent="0.25">
      <c r="A31" s="468" t="s">
        <v>406</v>
      </c>
      <c r="B31" s="468"/>
      <c r="C31" s="468"/>
      <c r="D31" s="468"/>
      <c r="E31" s="468"/>
    </row>
    <row r="32" spans="1:5" ht="25.5" x14ac:dyDescent="0.25">
      <c r="B32" s="307" t="s">
        <v>407</v>
      </c>
      <c r="C32" s="307" t="s">
        <v>408</v>
      </c>
      <c r="D32" s="307" t="s">
        <v>409</v>
      </c>
      <c r="E32" s="308" t="s">
        <v>410</v>
      </c>
    </row>
    <row r="33" spans="1:5" ht="18" customHeight="1" x14ac:dyDescent="0.25">
      <c r="A33" s="457" t="s">
        <v>162</v>
      </c>
      <c r="B33" s="309" t="s">
        <v>411</v>
      </c>
      <c r="C33" s="310" t="s">
        <v>405</v>
      </c>
      <c r="D33" s="310"/>
      <c r="E33" s="311">
        <v>0</v>
      </c>
    </row>
    <row r="34" spans="1:5" ht="18" customHeight="1" thickBot="1" x14ac:dyDescent="0.3">
      <c r="A34" s="457"/>
      <c r="B34" s="312" t="s">
        <v>412</v>
      </c>
      <c r="C34" s="310" t="s">
        <v>405</v>
      </c>
      <c r="D34" s="310"/>
      <c r="E34" s="311">
        <v>0</v>
      </c>
    </row>
    <row r="35" spans="1:5" ht="18" customHeight="1" thickBot="1" x14ac:dyDescent="0.3">
      <c r="A35" s="313" t="s">
        <v>413</v>
      </c>
      <c r="B35" s="314"/>
      <c r="C35" s="313"/>
      <c r="D35" s="315" t="s">
        <v>414</v>
      </c>
      <c r="E35" s="316">
        <f>SUM(E33:E34)</f>
        <v>0</v>
      </c>
    </row>
    <row r="36" spans="1:5" ht="18" customHeight="1" x14ac:dyDescent="0.25">
      <c r="A36" s="469" t="s">
        <v>164</v>
      </c>
      <c r="B36" s="318" t="s">
        <v>415</v>
      </c>
      <c r="C36" s="310" t="s">
        <v>405</v>
      </c>
      <c r="D36" s="310"/>
      <c r="E36" s="311">
        <v>0</v>
      </c>
    </row>
    <row r="37" spans="1:5" ht="18" customHeight="1" x14ac:dyDescent="0.25">
      <c r="A37" s="469"/>
      <c r="B37" s="309" t="s">
        <v>416</v>
      </c>
      <c r="C37" s="310" t="s">
        <v>405</v>
      </c>
      <c r="D37" s="310"/>
      <c r="E37" s="311">
        <v>0</v>
      </c>
    </row>
    <row r="38" spans="1:5" ht="18" customHeight="1" thickBot="1" x14ac:dyDescent="0.3">
      <c r="A38" s="469"/>
      <c r="B38" s="312" t="s">
        <v>412</v>
      </c>
      <c r="C38" s="310" t="s">
        <v>405</v>
      </c>
      <c r="D38" s="310"/>
      <c r="E38" s="311">
        <v>0</v>
      </c>
    </row>
    <row r="39" spans="1:5" ht="18" customHeight="1" thickBot="1" x14ac:dyDescent="0.3">
      <c r="A39" s="313" t="s">
        <v>413</v>
      </c>
      <c r="B39" s="314"/>
      <c r="C39" s="313"/>
      <c r="D39" s="315" t="s">
        <v>417</v>
      </c>
      <c r="E39" s="316">
        <f>SUM(E36:E38)</f>
        <v>0</v>
      </c>
    </row>
    <row r="40" spans="1:5" ht="18" customHeight="1" x14ac:dyDescent="0.25">
      <c r="A40" s="469" t="s">
        <v>418</v>
      </c>
      <c r="B40" s="319" t="s">
        <v>419</v>
      </c>
      <c r="C40" s="320"/>
      <c r="D40" s="321"/>
      <c r="E40" s="322"/>
    </row>
    <row r="41" spans="1:5" ht="18" customHeight="1" x14ac:dyDescent="0.25">
      <c r="A41" s="469"/>
      <c r="B41" s="309" t="s">
        <v>420</v>
      </c>
      <c r="C41" s="310" t="s">
        <v>405</v>
      </c>
      <c r="D41" s="310"/>
      <c r="E41" s="311">
        <v>0</v>
      </c>
    </row>
    <row r="42" spans="1:5" ht="18" customHeight="1" x14ac:dyDescent="0.25">
      <c r="A42" s="469"/>
      <c r="B42" s="309" t="s">
        <v>421</v>
      </c>
      <c r="C42" s="310" t="s">
        <v>405</v>
      </c>
      <c r="D42" s="310"/>
      <c r="E42" s="311">
        <v>0</v>
      </c>
    </row>
    <row r="43" spans="1:5" ht="18" customHeight="1" x14ac:dyDescent="0.25">
      <c r="A43" s="469"/>
      <c r="B43" s="309" t="s">
        <v>422</v>
      </c>
      <c r="C43" s="310" t="s">
        <v>405</v>
      </c>
      <c r="D43" s="310"/>
      <c r="E43" s="311">
        <v>0</v>
      </c>
    </row>
    <row r="44" spans="1:5" ht="18" customHeight="1" x14ac:dyDescent="0.25">
      <c r="A44" s="469"/>
      <c r="B44" s="309" t="s">
        <v>170</v>
      </c>
      <c r="C44" s="310" t="s">
        <v>405</v>
      </c>
      <c r="D44" s="310"/>
      <c r="E44" s="311">
        <v>0</v>
      </c>
    </row>
    <row r="45" spans="1:5" ht="18" customHeight="1" x14ac:dyDescent="0.25">
      <c r="A45" s="469"/>
      <c r="B45" s="309" t="s">
        <v>423</v>
      </c>
      <c r="C45" s="310" t="s">
        <v>405</v>
      </c>
      <c r="D45" s="310"/>
      <c r="E45" s="311">
        <v>0</v>
      </c>
    </row>
    <row r="46" spans="1:5" ht="18" customHeight="1" x14ac:dyDescent="0.25">
      <c r="A46" s="469"/>
      <c r="B46" s="309" t="s">
        <v>424</v>
      </c>
      <c r="C46" s="310" t="s">
        <v>405</v>
      </c>
      <c r="D46" s="310"/>
      <c r="E46" s="311">
        <v>0</v>
      </c>
    </row>
    <row r="47" spans="1:5" ht="18" customHeight="1" x14ac:dyDescent="0.25">
      <c r="A47" s="469"/>
      <c r="B47" s="312" t="s">
        <v>412</v>
      </c>
      <c r="C47" s="310" t="s">
        <v>405</v>
      </c>
      <c r="D47" s="310"/>
      <c r="E47" s="311">
        <v>0</v>
      </c>
    </row>
    <row r="48" spans="1:5" ht="18" customHeight="1" x14ac:dyDescent="0.25">
      <c r="A48" s="469"/>
      <c r="B48" s="319" t="s">
        <v>425</v>
      </c>
      <c r="C48" s="320"/>
      <c r="D48" s="321"/>
      <c r="E48" s="322"/>
    </row>
    <row r="49" spans="1:5" ht="18" customHeight="1" x14ac:dyDescent="0.25">
      <c r="A49" s="469"/>
      <c r="B49" s="309" t="s">
        <v>426</v>
      </c>
      <c r="C49" s="310" t="s">
        <v>405</v>
      </c>
      <c r="D49" s="310"/>
      <c r="E49" s="311">
        <v>0</v>
      </c>
    </row>
    <row r="50" spans="1:5" ht="18" customHeight="1" x14ac:dyDescent="0.25">
      <c r="A50" s="469"/>
      <c r="B50" s="309" t="s">
        <v>427</v>
      </c>
      <c r="C50" s="310" t="s">
        <v>405</v>
      </c>
      <c r="D50" s="310"/>
      <c r="E50" s="311">
        <v>0</v>
      </c>
    </row>
    <row r="51" spans="1:5" ht="18" customHeight="1" x14ac:dyDescent="0.25">
      <c r="A51" s="469"/>
      <c r="B51" s="309" t="s">
        <v>428</v>
      </c>
      <c r="C51" s="310" t="s">
        <v>405</v>
      </c>
      <c r="D51" s="310"/>
      <c r="E51" s="311">
        <v>0</v>
      </c>
    </row>
    <row r="52" spans="1:5" ht="18" customHeight="1" x14ac:dyDescent="0.25">
      <c r="A52" s="469"/>
      <c r="B52" s="309" t="s">
        <v>421</v>
      </c>
      <c r="C52" s="310" t="s">
        <v>405</v>
      </c>
      <c r="D52" s="310"/>
      <c r="E52" s="311">
        <v>0</v>
      </c>
    </row>
    <row r="53" spans="1:5" ht="18" customHeight="1" x14ac:dyDescent="0.25">
      <c r="A53" s="469"/>
      <c r="B53" s="309" t="s">
        <v>422</v>
      </c>
      <c r="C53" s="310" t="s">
        <v>405</v>
      </c>
      <c r="D53" s="310"/>
      <c r="E53" s="311">
        <v>0</v>
      </c>
    </row>
    <row r="54" spans="1:5" ht="18" customHeight="1" thickBot="1" x14ac:dyDescent="0.3">
      <c r="A54" s="469"/>
      <c r="B54" s="312" t="s">
        <v>412</v>
      </c>
      <c r="C54" s="310" t="s">
        <v>405</v>
      </c>
      <c r="D54" s="310"/>
      <c r="E54" s="311">
        <v>0</v>
      </c>
    </row>
    <row r="55" spans="1:5" ht="18" customHeight="1" thickBot="1" x14ac:dyDescent="0.3">
      <c r="A55" s="313" t="s">
        <v>413</v>
      </c>
      <c r="B55" s="314"/>
      <c r="C55" s="313"/>
      <c r="D55" s="315" t="s">
        <v>429</v>
      </c>
      <c r="E55" s="316">
        <f>SUM(E40:E54)</f>
        <v>0</v>
      </c>
    </row>
    <row r="56" spans="1:5" ht="18" customHeight="1" x14ac:dyDescent="0.25">
      <c r="A56" s="469" t="s">
        <v>178</v>
      </c>
      <c r="B56" s="318" t="s">
        <v>430</v>
      </c>
      <c r="C56" s="323"/>
      <c r="D56" s="323"/>
      <c r="E56" s="311">
        <v>0</v>
      </c>
    </row>
    <row r="57" spans="1:5" ht="18" customHeight="1" x14ac:dyDescent="0.25">
      <c r="A57" s="469"/>
      <c r="B57" s="309" t="s">
        <v>431</v>
      </c>
      <c r="C57" s="323"/>
      <c r="D57" s="323"/>
      <c r="E57" s="311">
        <v>0</v>
      </c>
    </row>
    <row r="58" spans="1:5" ht="18" customHeight="1" x14ac:dyDescent="0.25">
      <c r="A58" s="469"/>
      <c r="B58" s="319" t="s">
        <v>432</v>
      </c>
      <c r="C58" s="320"/>
      <c r="D58" s="321"/>
      <c r="E58" s="322"/>
    </row>
    <row r="59" spans="1:5" ht="18" customHeight="1" x14ac:dyDescent="0.25">
      <c r="A59" s="469"/>
      <c r="B59" s="309" t="s">
        <v>433</v>
      </c>
      <c r="C59" s="323"/>
      <c r="D59" s="323"/>
      <c r="E59" s="311">
        <v>0</v>
      </c>
    </row>
    <row r="60" spans="1:5" ht="18" customHeight="1" x14ac:dyDescent="0.25">
      <c r="A60" s="469"/>
      <c r="B60" s="309" t="s">
        <v>434</v>
      </c>
      <c r="C60" s="323"/>
      <c r="D60" s="323"/>
      <c r="E60" s="311">
        <v>0</v>
      </c>
    </row>
    <row r="61" spans="1:5" ht="18" customHeight="1" thickBot="1" x14ac:dyDescent="0.3">
      <c r="A61" s="469"/>
      <c r="B61" s="312" t="s">
        <v>412</v>
      </c>
      <c r="C61" s="323"/>
      <c r="D61" s="323"/>
      <c r="E61" s="311">
        <v>0</v>
      </c>
    </row>
    <row r="62" spans="1:5" ht="18" customHeight="1" thickBot="1" x14ac:dyDescent="0.3">
      <c r="A62" s="313" t="s">
        <v>413</v>
      </c>
      <c r="B62" s="314"/>
      <c r="C62" s="313"/>
      <c r="D62" s="315" t="s">
        <v>435</v>
      </c>
      <c r="E62" s="316">
        <f>SUM(E56:E61)</f>
        <v>0</v>
      </c>
    </row>
    <row r="63" spans="1:5" ht="26.25" thickBot="1" x14ac:dyDescent="0.3">
      <c r="A63" s="317" t="s">
        <v>436</v>
      </c>
      <c r="B63" s="309" t="s">
        <v>412</v>
      </c>
      <c r="C63" s="323"/>
      <c r="D63" s="323"/>
      <c r="E63" s="311">
        <v>0</v>
      </c>
    </row>
    <row r="64" spans="1:5" ht="18" customHeight="1" thickBot="1" x14ac:dyDescent="0.3">
      <c r="A64" s="313" t="s">
        <v>413</v>
      </c>
      <c r="B64" s="313"/>
      <c r="C64" s="313"/>
      <c r="D64" s="315" t="s">
        <v>437</v>
      </c>
      <c r="E64" s="316">
        <f>SUM(E63:E63)</f>
        <v>0</v>
      </c>
    </row>
    <row r="65" spans="1:21" ht="18" customHeight="1" x14ac:dyDescent="0.25">
      <c r="A65" s="324"/>
      <c r="B65" s="325"/>
      <c r="C65" s="325"/>
      <c r="D65" s="325"/>
      <c r="E65" s="325"/>
      <c r="F65" s="306"/>
    </row>
    <row r="66" spans="1:21" s="276" customFormat="1" ht="32.1" customHeight="1" x14ac:dyDescent="0.25">
      <c r="A66" s="468" t="s">
        <v>438</v>
      </c>
      <c r="B66" s="468"/>
      <c r="C66" s="468"/>
      <c r="D66" s="468"/>
      <c r="E66" s="468"/>
    </row>
    <row r="67" spans="1:21" ht="63.75" x14ac:dyDescent="0.25">
      <c r="A67" s="324"/>
      <c r="B67" s="307" t="s">
        <v>407</v>
      </c>
      <c r="C67" s="307" t="s">
        <v>439</v>
      </c>
      <c r="D67" s="307" t="s">
        <v>440</v>
      </c>
      <c r="E67" s="307" t="s">
        <v>441</v>
      </c>
      <c r="G67" s="326"/>
      <c r="P67" s="276"/>
      <c r="Q67" s="276"/>
      <c r="R67" s="276"/>
      <c r="S67" s="276"/>
      <c r="T67" s="276"/>
      <c r="U67" s="276"/>
    </row>
    <row r="68" spans="1:21" ht="18" customHeight="1" x14ac:dyDescent="0.25">
      <c r="A68" s="469" t="s">
        <v>442</v>
      </c>
      <c r="B68" s="327" t="s">
        <v>443</v>
      </c>
      <c r="C68" s="310"/>
      <c r="D68" s="311">
        <v>0</v>
      </c>
      <c r="E68" s="311">
        <v>0</v>
      </c>
      <c r="G68" s="326"/>
      <c r="P68" s="276"/>
      <c r="Q68" s="276"/>
      <c r="R68" s="276"/>
      <c r="S68" s="276"/>
      <c r="T68" s="276"/>
      <c r="U68" s="276"/>
    </row>
    <row r="69" spans="1:21" ht="18" customHeight="1" x14ac:dyDescent="0.25">
      <c r="A69" s="469"/>
      <c r="B69" s="327" t="s">
        <v>444</v>
      </c>
      <c r="C69" s="310"/>
      <c r="D69" s="311">
        <v>0</v>
      </c>
      <c r="E69" s="311">
        <v>0</v>
      </c>
      <c r="G69" s="326"/>
      <c r="P69" s="276"/>
      <c r="Q69" s="276"/>
      <c r="R69" s="276"/>
      <c r="S69" s="276"/>
      <c r="T69" s="276"/>
      <c r="U69" s="276"/>
    </row>
    <row r="70" spans="1:21" ht="18" customHeight="1" x14ac:dyDescent="0.25">
      <c r="A70" s="469"/>
      <c r="B70" s="327" t="s">
        <v>445</v>
      </c>
      <c r="C70" s="310"/>
      <c r="D70" s="311">
        <v>0</v>
      </c>
      <c r="E70" s="311">
        <v>0</v>
      </c>
      <c r="G70" s="326"/>
      <c r="P70" s="276"/>
      <c r="Q70" s="276"/>
      <c r="R70" s="276"/>
      <c r="S70" s="276"/>
      <c r="T70" s="276"/>
      <c r="U70" s="276"/>
    </row>
    <row r="71" spans="1:21" ht="18" customHeight="1" x14ac:dyDescent="0.25">
      <c r="A71" s="469"/>
      <c r="B71" s="328" t="s">
        <v>446</v>
      </c>
      <c r="C71" s="310"/>
      <c r="D71" s="311">
        <v>0</v>
      </c>
      <c r="E71" s="311">
        <v>0</v>
      </c>
      <c r="G71" s="326"/>
      <c r="P71" s="276"/>
      <c r="Q71" s="276"/>
      <c r="R71" s="276"/>
      <c r="S71" s="276"/>
      <c r="T71" s="276"/>
      <c r="U71" s="276"/>
    </row>
    <row r="72" spans="1:21" ht="18" customHeight="1" thickBot="1" x14ac:dyDescent="0.3">
      <c r="A72" s="469"/>
      <c r="B72" s="329" t="s">
        <v>412</v>
      </c>
      <c r="C72" s="310"/>
      <c r="D72" s="311">
        <v>0</v>
      </c>
      <c r="E72" s="311">
        <v>0</v>
      </c>
      <c r="G72" s="326"/>
      <c r="P72" s="276"/>
      <c r="Q72" s="276"/>
      <c r="R72" s="276"/>
      <c r="S72" s="276"/>
      <c r="T72" s="276"/>
      <c r="U72" s="276"/>
    </row>
    <row r="73" spans="1:21" ht="18" customHeight="1" thickBot="1" x14ac:dyDescent="0.3">
      <c r="A73" s="313" t="s">
        <v>413</v>
      </c>
      <c r="B73" s="313"/>
      <c r="C73" s="313"/>
      <c r="D73" s="315" t="s">
        <v>447</v>
      </c>
      <c r="E73" s="316">
        <f>SUM(E68:E72)</f>
        <v>0</v>
      </c>
      <c r="F73" s="330"/>
      <c r="G73" s="306"/>
      <c r="P73" s="276"/>
      <c r="Q73" s="276"/>
      <c r="R73" s="276"/>
      <c r="S73" s="276"/>
      <c r="T73" s="276"/>
      <c r="U73" s="276"/>
    </row>
    <row r="74" spans="1:21" s="290" customFormat="1" ht="35.1" customHeight="1" thickBot="1" x14ac:dyDescent="0.3">
      <c r="A74" s="331"/>
      <c r="B74" s="470" t="s">
        <v>448</v>
      </c>
      <c r="C74" s="470"/>
      <c r="D74" s="470"/>
      <c r="E74" s="470"/>
    </row>
    <row r="75" spans="1:21" s="290" customFormat="1" ht="15" thickBot="1" x14ac:dyDescent="0.3">
      <c r="A75" s="313" t="s">
        <v>413</v>
      </c>
      <c r="B75" s="313"/>
      <c r="C75" s="313"/>
      <c r="D75" s="315" t="s">
        <v>449</v>
      </c>
      <c r="E75" s="316">
        <v>0</v>
      </c>
    </row>
    <row r="76" spans="1:21" s="276" customFormat="1" ht="6.95" customHeight="1" x14ac:dyDescent="0.25">
      <c r="A76" s="301"/>
      <c r="C76" s="302"/>
      <c r="D76" s="332"/>
      <c r="E76" s="304"/>
    </row>
    <row r="77" spans="1:21" ht="30" customHeight="1" x14ac:dyDescent="0.25">
      <c r="A77" s="324"/>
      <c r="B77" s="276"/>
      <c r="C77" s="276"/>
      <c r="D77" s="276"/>
      <c r="E77" s="276"/>
      <c r="F77" s="333" t="s">
        <v>450</v>
      </c>
    </row>
    <row r="78" spans="1:21" s="276" customFormat="1" ht="33.6" customHeight="1" x14ac:dyDescent="0.25">
      <c r="A78" s="462" t="s">
        <v>393</v>
      </c>
      <c r="B78" s="462"/>
      <c r="C78" s="462"/>
      <c r="D78" s="462"/>
      <c r="E78" s="462"/>
    </row>
    <row r="79" spans="1:21" s="276" customFormat="1" ht="24.95" customHeight="1" x14ac:dyDescent="0.25">
      <c r="A79" s="468" t="s">
        <v>406</v>
      </c>
      <c r="B79" s="468"/>
      <c r="C79" s="468"/>
      <c r="D79" s="468"/>
      <c r="E79" s="468"/>
    </row>
    <row r="80" spans="1:21" ht="25.5" x14ac:dyDescent="0.25">
      <c r="A80" s="324"/>
      <c r="B80" s="307" t="s">
        <v>407</v>
      </c>
      <c r="C80" s="307" t="s">
        <v>408</v>
      </c>
      <c r="D80" s="307" t="s">
        <v>409</v>
      </c>
      <c r="E80" s="308" t="s">
        <v>410</v>
      </c>
    </row>
    <row r="81" spans="1:5" ht="18" customHeight="1" x14ac:dyDescent="0.25">
      <c r="A81" s="469" t="s">
        <v>162</v>
      </c>
      <c r="B81" s="309" t="s">
        <v>411</v>
      </c>
      <c r="C81" s="310" t="s">
        <v>405</v>
      </c>
      <c r="D81" s="310"/>
      <c r="E81" s="311">
        <v>0</v>
      </c>
    </row>
    <row r="82" spans="1:5" ht="18" customHeight="1" thickBot="1" x14ac:dyDescent="0.3">
      <c r="A82" s="469"/>
      <c r="B82" s="312" t="s">
        <v>412</v>
      </c>
      <c r="C82" s="310" t="s">
        <v>405</v>
      </c>
      <c r="D82" s="310"/>
      <c r="E82" s="311">
        <v>0</v>
      </c>
    </row>
    <row r="83" spans="1:5" ht="18" customHeight="1" thickBot="1" x14ac:dyDescent="0.3">
      <c r="A83" s="313" t="s">
        <v>413</v>
      </c>
      <c r="B83" s="314"/>
      <c r="C83" s="313"/>
      <c r="D83" s="315" t="s">
        <v>414</v>
      </c>
      <c r="E83" s="316">
        <f>SUM(E81:E82)</f>
        <v>0</v>
      </c>
    </row>
    <row r="84" spans="1:5" ht="18" customHeight="1" x14ac:dyDescent="0.25">
      <c r="A84" s="469"/>
      <c r="B84" s="309" t="s">
        <v>451</v>
      </c>
      <c r="C84" s="310" t="s">
        <v>405</v>
      </c>
      <c r="D84" s="310"/>
      <c r="E84" s="311">
        <v>0</v>
      </c>
    </row>
    <row r="85" spans="1:5" ht="18" customHeight="1" x14ac:dyDescent="0.25">
      <c r="A85" s="469"/>
      <c r="B85" s="309" t="s">
        <v>452</v>
      </c>
      <c r="C85" s="310" t="s">
        <v>405</v>
      </c>
      <c r="D85" s="310"/>
      <c r="E85" s="311">
        <v>0</v>
      </c>
    </row>
    <row r="86" spans="1:5" ht="18" customHeight="1" x14ac:dyDescent="0.25">
      <c r="A86" s="469"/>
      <c r="B86" s="309" t="s">
        <v>416</v>
      </c>
      <c r="C86" s="310" t="s">
        <v>405</v>
      </c>
      <c r="D86" s="310"/>
      <c r="E86" s="311">
        <v>0</v>
      </c>
    </row>
    <row r="87" spans="1:5" ht="18" customHeight="1" x14ac:dyDescent="0.25">
      <c r="A87" s="469"/>
      <c r="B87" s="309" t="s">
        <v>453</v>
      </c>
      <c r="C87" s="310" t="s">
        <v>405</v>
      </c>
      <c r="D87" s="310"/>
      <c r="E87" s="311">
        <v>0</v>
      </c>
    </row>
    <row r="88" spans="1:5" ht="18" customHeight="1" x14ac:dyDescent="0.25">
      <c r="A88" s="469"/>
      <c r="B88" s="309" t="s">
        <v>454</v>
      </c>
      <c r="C88" s="310" t="s">
        <v>405</v>
      </c>
      <c r="D88" s="310"/>
      <c r="E88" s="311">
        <v>0</v>
      </c>
    </row>
    <row r="89" spans="1:5" ht="18" customHeight="1" x14ac:dyDescent="0.25">
      <c r="A89" s="469"/>
      <c r="B89" s="309" t="s">
        <v>455</v>
      </c>
      <c r="C89" s="310" t="s">
        <v>405</v>
      </c>
      <c r="D89" s="310"/>
      <c r="E89" s="311">
        <v>0</v>
      </c>
    </row>
    <row r="90" spans="1:5" ht="18" customHeight="1" thickBot="1" x14ac:dyDescent="0.3">
      <c r="A90" s="469"/>
      <c r="B90" s="312" t="s">
        <v>412</v>
      </c>
      <c r="C90" s="310" t="s">
        <v>405</v>
      </c>
      <c r="D90" s="310"/>
      <c r="E90" s="311">
        <v>0</v>
      </c>
    </row>
    <row r="91" spans="1:5" ht="18" customHeight="1" thickBot="1" x14ac:dyDescent="0.3">
      <c r="A91" s="313" t="s">
        <v>413</v>
      </c>
      <c r="B91" s="314"/>
      <c r="C91" s="313"/>
      <c r="D91" s="315" t="s">
        <v>417</v>
      </c>
      <c r="E91" s="316">
        <f>SUM(E84:E90)</f>
        <v>0</v>
      </c>
    </row>
    <row r="92" spans="1:5" ht="18" customHeight="1" x14ac:dyDescent="0.25">
      <c r="A92" s="469" t="s">
        <v>418</v>
      </c>
      <c r="B92" s="309" t="s">
        <v>456</v>
      </c>
      <c r="C92" s="310" t="s">
        <v>405</v>
      </c>
      <c r="D92" s="310"/>
      <c r="E92" s="311">
        <v>0</v>
      </c>
    </row>
    <row r="93" spans="1:5" ht="18" customHeight="1" x14ac:dyDescent="0.25">
      <c r="A93" s="469"/>
      <c r="B93" s="309" t="s">
        <v>457</v>
      </c>
      <c r="C93" s="310" t="s">
        <v>405</v>
      </c>
      <c r="D93" s="310"/>
      <c r="E93" s="311">
        <v>0</v>
      </c>
    </row>
    <row r="94" spans="1:5" ht="18" customHeight="1" x14ac:dyDescent="0.25">
      <c r="A94" s="469"/>
      <c r="B94" s="309" t="s">
        <v>458</v>
      </c>
      <c r="C94" s="310" t="s">
        <v>405</v>
      </c>
      <c r="D94" s="310"/>
      <c r="E94" s="311">
        <v>0</v>
      </c>
    </row>
    <row r="95" spans="1:5" ht="18" customHeight="1" x14ac:dyDescent="0.25">
      <c r="A95" s="469"/>
      <c r="B95" s="309" t="s">
        <v>459</v>
      </c>
      <c r="C95" s="310" t="s">
        <v>405</v>
      </c>
      <c r="D95" s="310"/>
      <c r="E95" s="311">
        <v>0</v>
      </c>
    </row>
    <row r="96" spans="1:5" ht="18" customHeight="1" thickBot="1" x14ac:dyDescent="0.3">
      <c r="A96" s="469"/>
      <c r="B96" s="312" t="s">
        <v>412</v>
      </c>
      <c r="C96" s="310" t="s">
        <v>405</v>
      </c>
      <c r="D96" s="310"/>
      <c r="E96" s="311">
        <v>0</v>
      </c>
    </row>
    <row r="97" spans="1:21" ht="18" customHeight="1" thickBot="1" x14ac:dyDescent="0.3">
      <c r="A97" s="313" t="s">
        <v>413</v>
      </c>
      <c r="B97" s="314"/>
      <c r="C97" s="313"/>
      <c r="D97" s="315" t="s">
        <v>429</v>
      </c>
      <c r="E97" s="316">
        <f>SUM(E92:E96)</f>
        <v>0</v>
      </c>
    </row>
    <row r="98" spans="1:21" ht="18" customHeight="1" x14ac:dyDescent="0.25">
      <c r="A98" s="469" t="s">
        <v>178</v>
      </c>
      <c r="B98" s="309" t="s">
        <v>460</v>
      </c>
      <c r="C98" s="323"/>
      <c r="D98" s="323"/>
      <c r="E98" s="311">
        <v>0</v>
      </c>
    </row>
    <row r="99" spans="1:21" ht="18" customHeight="1" x14ac:dyDescent="0.25">
      <c r="A99" s="469"/>
      <c r="B99" s="309" t="s">
        <v>430</v>
      </c>
      <c r="C99" s="323"/>
      <c r="D99" s="323"/>
      <c r="E99" s="311">
        <v>0</v>
      </c>
    </row>
    <row r="100" spans="1:21" ht="18" customHeight="1" x14ac:dyDescent="0.25">
      <c r="A100" s="469"/>
      <c r="B100" s="309" t="s">
        <v>431</v>
      </c>
      <c r="C100" s="323"/>
      <c r="D100" s="323"/>
      <c r="E100" s="311">
        <v>0</v>
      </c>
    </row>
    <row r="101" spans="1:21" ht="18" customHeight="1" thickBot="1" x14ac:dyDescent="0.3">
      <c r="A101" s="469"/>
      <c r="B101" s="312" t="s">
        <v>412</v>
      </c>
      <c r="C101" s="323"/>
      <c r="D101" s="323"/>
      <c r="E101" s="311">
        <v>0</v>
      </c>
    </row>
    <row r="102" spans="1:21" ht="18" customHeight="1" thickBot="1" x14ac:dyDescent="0.3">
      <c r="A102" s="313" t="s">
        <v>413</v>
      </c>
      <c r="B102" s="314"/>
      <c r="C102" s="313"/>
      <c r="D102" s="315" t="s">
        <v>435</v>
      </c>
      <c r="E102" s="316">
        <f>SUM(E98:E101)</f>
        <v>0</v>
      </c>
    </row>
    <row r="103" spans="1:21" ht="26.25" thickBot="1" x14ac:dyDescent="0.3">
      <c r="A103" s="317" t="s">
        <v>436</v>
      </c>
      <c r="B103" s="309" t="s">
        <v>412</v>
      </c>
      <c r="C103" s="323"/>
      <c r="D103" s="323"/>
      <c r="E103" s="311">
        <v>0</v>
      </c>
    </row>
    <row r="104" spans="1:21" ht="18" customHeight="1" thickBot="1" x14ac:dyDescent="0.3">
      <c r="A104" s="313" t="s">
        <v>413</v>
      </c>
      <c r="B104" s="313"/>
      <c r="C104" s="313"/>
      <c r="D104" s="315" t="s">
        <v>437</v>
      </c>
      <c r="E104" s="316">
        <f>SUM(E103:E103)</f>
        <v>0</v>
      </c>
    </row>
    <row r="105" spans="1:21" ht="18" customHeight="1" x14ac:dyDescent="0.25">
      <c r="A105" s="324"/>
      <c r="B105" s="325"/>
      <c r="C105" s="325"/>
      <c r="D105" s="325"/>
      <c r="E105" s="325"/>
      <c r="F105" s="306"/>
    </row>
    <row r="106" spans="1:21" s="276" customFormat="1" ht="29.45" customHeight="1" x14ac:dyDescent="0.25">
      <c r="A106" s="468" t="s">
        <v>438</v>
      </c>
      <c r="B106" s="468"/>
      <c r="C106" s="468"/>
      <c r="D106" s="468"/>
      <c r="E106" s="468"/>
    </row>
    <row r="107" spans="1:21" ht="63.75" x14ac:dyDescent="0.25">
      <c r="A107" s="324"/>
      <c r="B107" s="307" t="s">
        <v>407</v>
      </c>
      <c r="C107" s="307" t="s">
        <v>439</v>
      </c>
      <c r="D107" s="307" t="s">
        <v>440</v>
      </c>
      <c r="E107" s="307" t="s">
        <v>441</v>
      </c>
      <c r="G107" s="326"/>
      <c r="P107" s="276"/>
      <c r="Q107" s="276"/>
      <c r="R107" s="276"/>
      <c r="S107" s="276"/>
      <c r="T107" s="276"/>
      <c r="U107" s="276"/>
    </row>
    <row r="108" spans="1:21" ht="18" customHeight="1" x14ac:dyDescent="0.25">
      <c r="A108" s="469" t="s">
        <v>442</v>
      </c>
      <c r="B108" s="327" t="s">
        <v>443</v>
      </c>
      <c r="C108" s="310"/>
      <c r="D108" s="311">
        <v>0</v>
      </c>
      <c r="E108" s="311">
        <v>0</v>
      </c>
      <c r="G108" s="326"/>
      <c r="P108" s="276"/>
      <c r="Q108" s="276"/>
      <c r="R108" s="276"/>
      <c r="S108" s="276"/>
      <c r="T108" s="276"/>
      <c r="U108" s="276"/>
    </row>
    <row r="109" spans="1:21" ht="18" customHeight="1" x14ac:dyDescent="0.25">
      <c r="A109" s="469"/>
      <c r="B109" s="327" t="s">
        <v>444</v>
      </c>
      <c r="C109" s="310"/>
      <c r="D109" s="311">
        <v>0</v>
      </c>
      <c r="E109" s="311">
        <v>0</v>
      </c>
      <c r="G109" s="326"/>
      <c r="P109" s="276"/>
      <c r="Q109" s="276"/>
      <c r="R109" s="276"/>
      <c r="S109" s="276"/>
      <c r="T109" s="276"/>
      <c r="U109" s="276"/>
    </row>
    <row r="110" spans="1:21" ht="18" customHeight="1" x14ac:dyDescent="0.25">
      <c r="A110" s="469"/>
      <c r="B110" s="327" t="s">
        <v>445</v>
      </c>
      <c r="C110" s="310"/>
      <c r="D110" s="311">
        <v>0</v>
      </c>
      <c r="E110" s="311">
        <v>0</v>
      </c>
      <c r="G110" s="326"/>
      <c r="P110" s="276"/>
      <c r="Q110" s="276"/>
      <c r="R110" s="276"/>
      <c r="S110" s="276"/>
      <c r="T110" s="276"/>
      <c r="U110" s="276"/>
    </row>
    <row r="111" spans="1:21" ht="18" customHeight="1" x14ac:dyDescent="0.25">
      <c r="A111" s="469"/>
      <c r="B111" s="328" t="s">
        <v>446</v>
      </c>
      <c r="C111" s="310"/>
      <c r="D111" s="311">
        <v>0</v>
      </c>
      <c r="E111" s="311">
        <v>0</v>
      </c>
      <c r="G111" s="326"/>
      <c r="P111" s="276"/>
      <c r="Q111" s="276"/>
      <c r="R111" s="276"/>
      <c r="S111" s="276"/>
      <c r="T111" s="276"/>
      <c r="U111" s="276"/>
    </row>
    <row r="112" spans="1:21" ht="18" customHeight="1" thickBot="1" x14ac:dyDescent="0.3">
      <c r="A112" s="469"/>
      <c r="B112" s="329" t="s">
        <v>412</v>
      </c>
      <c r="C112" s="310"/>
      <c r="D112" s="311">
        <v>0</v>
      </c>
      <c r="E112" s="311">
        <v>0</v>
      </c>
      <c r="G112" s="326"/>
      <c r="P112" s="276"/>
      <c r="Q112" s="276"/>
      <c r="R112" s="276"/>
      <c r="S112" s="276"/>
      <c r="T112" s="276"/>
      <c r="U112" s="276"/>
    </row>
    <row r="113" spans="1:21" ht="18" customHeight="1" thickBot="1" x14ac:dyDescent="0.3">
      <c r="A113" s="313" t="s">
        <v>413</v>
      </c>
      <c r="B113" s="313"/>
      <c r="C113" s="313"/>
      <c r="D113" s="315" t="s">
        <v>447</v>
      </c>
      <c r="E113" s="316">
        <f>SUM(E108:E112)</f>
        <v>0</v>
      </c>
      <c r="F113" s="330"/>
      <c r="G113" s="306"/>
      <c r="P113" s="276"/>
      <c r="Q113" s="276"/>
      <c r="R113" s="276"/>
      <c r="S113" s="276"/>
      <c r="T113" s="276"/>
      <c r="U113" s="276"/>
    </row>
    <row r="114" spans="1:21" s="290" customFormat="1" ht="35.1" customHeight="1" thickBot="1" x14ac:dyDescent="0.3">
      <c r="A114" s="331"/>
      <c r="B114" s="470" t="s">
        <v>448</v>
      </c>
      <c r="C114" s="470"/>
      <c r="D114" s="470"/>
      <c r="E114" s="470"/>
    </row>
    <row r="115" spans="1:21" s="290" customFormat="1" ht="15" thickBot="1" x14ac:dyDescent="0.3">
      <c r="A115" s="313" t="s">
        <v>413</v>
      </c>
      <c r="B115" s="313"/>
      <c r="C115" s="313"/>
      <c r="D115" s="315" t="s">
        <v>449</v>
      </c>
      <c r="E115" s="316">
        <v>0</v>
      </c>
    </row>
    <row r="116" spans="1:21" s="280" customFormat="1" ht="14.25" x14ac:dyDescent="0.25">
      <c r="A116" s="320"/>
      <c r="B116" s="320"/>
      <c r="C116" s="320"/>
      <c r="D116" s="321"/>
      <c r="E116" s="322"/>
    </row>
    <row r="117" spans="1:21" s="290" customFormat="1" ht="31.5" customHeight="1" x14ac:dyDescent="0.25">
      <c r="A117" s="471" t="s">
        <v>461</v>
      </c>
      <c r="B117" s="471"/>
      <c r="C117" s="471"/>
      <c r="D117" s="471"/>
      <c r="E117" s="471"/>
      <c r="F117" s="333" t="s">
        <v>450</v>
      </c>
    </row>
    <row r="118" spans="1:21" s="276" customFormat="1" ht="27.95" hidden="1" customHeight="1" x14ac:dyDescent="0.25">
      <c r="A118" s="462" t="s">
        <v>462</v>
      </c>
      <c r="B118" s="462"/>
      <c r="C118" s="462"/>
      <c r="D118" s="462"/>
      <c r="E118" s="462"/>
    </row>
    <row r="119" spans="1:21" s="276" customFormat="1" ht="26.45" hidden="1" customHeight="1" x14ac:dyDescent="0.25">
      <c r="A119" s="468" t="s">
        <v>406</v>
      </c>
      <c r="B119" s="468"/>
      <c r="C119" s="468"/>
      <c r="D119" s="468"/>
      <c r="E119" s="468"/>
    </row>
    <row r="120" spans="1:21" ht="25.5" hidden="1" x14ac:dyDescent="0.25">
      <c r="A120" s="324"/>
      <c r="B120" s="307" t="s">
        <v>407</v>
      </c>
      <c r="C120" s="307" t="s">
        <v>408</v>
      </c>
      <c r="D120" s="307" t="s">
        <v>409</v>
      </c>
      <c r="E120" s="308" t="s">
        <v>410</v>
      </c>
    </row>
    <row r="121" spans="1:21" ht="18" hidden="1" customHeight="1" x14ac:dyDescent="0.25">
      <c r="A121" s="469" t="s">
        <v>162</v>
      </c>
      <c r="B121" s="309" t="s">
        <v>411</v>
      </c>
      <c r="C121" s="310" t="s">
        <v>405</v>
      </c>
      <c r="D121" s="310"/>
      <c r="E121" s="311">
        <v>0</v>
      </c>
    </row>
    <row r="122" spans="1:21" ht="18" hidden="1" customHeight="1" thickBot="1" x14ac:dyDescent="0.3">
      <c r="A122" s="469"/>
      <c r="B122" s="312" t="s">
        <v>412</v>
      </c>
      <c r="C122" s="310" t="s">
        <v>405</v>
      </c>
      <c r="D122" s="310"/>
      <c r="E122" s="311">
        <v>0</v>
      </c>
    </row>
    <row r="123" spans="1:21" ht="18" hidden="1" customHeight="1" thickBot="1" x14ac:dyDescent="0.3">
      <c r="A123" s="313" t="s">
        <v>413</v>
      </c>
      <c r="B123" s="334"/>
      <c r="C123" s="334"/>
      <c r="D123" s="315" t="s">
        <v>414</v>
      </c>
      <c r="E123" s="316">
        <f>SUM(E121:E122)</f>
        <v>0</v>
      </c>
    </row>
    <row r="124" spans="1:21" ht="18" hidden="1" customHeight="1" x14ac:dyDescent="0.25">
      <c r="A124" s="469" t="s">
        <v>164</v>
      </c>
      <c r="B124" s="318" t="s">
        <v>463</v>
      </c>
      <c r="C124" s="310" t="s">
        <v>405</v>
      </c>
      <c r="D124" s="310"/>
      <c r="E124" s="311">
        <v>0</v>
      </c>
    </row>
    <row r="125" spans="1:21" ht="18" hidden="1" customHeight="1" x14ac:dyDescent="0.25">
      <c r="A125" s="469"/>
      <c r="B125" s="318" t="s">
        <v>464</v>
      </c>
      <c r="C125" s="310" t="s">
        <v>405</v>
      </c>
      <c r="D125" s="310"/>
      <c r="E125" s="311">
        <v>0</v>
      </c>
    </row>
    <row r="126" spans="1:21" ht="18" hidden="1" customHeight="1" x14ac:dyDescent="0.25">
      <c r="A126" s="469"/>
      <c r="B126" s="309" t="s">
        <v>416</v>
      </c>
      <c r="C126" s="310" t="s">
        <v>405</v>
      </c>
      <c r="D126" s="310"/>
      <c r="E126" s="311">
        <v>0</v>
      </c>
    </row>
    <row r="127" spans="1:21" ht="18" hidden="1" customHeight="1" thickBot="1" x14ac:dyDescent="0.3">
      <c r="A127" s="469"/>
      <c r="B127" s="312" t="s">
        <v>412</v>
      </c>
      <c r="C127" s="310" t="s">
        <v>405</v>
      </c>
      <c r="D127" s="310"/>
      <c r="E127" s="311">
        <v>0</v>
      </c>
    </row>
    <row r="128" spans="1:21" ht="18" hidden="1" customHeight="1" thickBot="1" x14ac:dyDescent="0.3">
      <c r="A128" s="313" t="s">
        <v>413</v>
      </c>
      <c r="B128" s="313"/>
      <c r="C128" s="313"/>
      <c r="D128" s="315" t="s">
        <v>417</v>
      </c>
      <c r="E128" s="316">
        <f>SUM(E124:E127)</f>
        <v>0</v>
      </c>
    </row>
    <row r="129" spans="1:5" ht="18" hidden="1" customHeight="1" x14ac:dyDescent="0.25">
      <c r="A129" s="469" t="s">
        <v>418</v>
      </c>
      <c r="B129" s="318" t="s">
        <v>465</v>
      </c>
      <c r="C129" s="310" t="s">
        <v>405</v>
      </c>
      <c r="D129" s="310"/>
      <c r="E129" s="311">
        <v>0</v>
      </c>
    </row>
    <row r="130" spans="1:5" ht="18" hidden="1" customHeight="1" x14ac:dyDescent="0.25">
      <c r="A130" s="469"/>
      <c r="B130" s="309" t="s">
        <v>466</v>
      </c>
      <c r="C130" s="310" t="s">
        <v>405</v>
      </c>
      <c r="D130" s="310"/>
      <c r="E130" s="311">
        <v>0</v>
      </c>
    </row>
    <row r="131" spans="1:5" ht="18" hidden="1" customHeight="1" x14ac:dyDescent="0.25">
      <c r="A131" s="469"/>
      <c r="B131" s="309" t="s">
        <v>236</v>
      </c>
      <c r="C131" s="310" t="s">
        <v>405</v>
      </c>
      <c r="D131" s="310"/>
      <c r="E131" s="311">
        <v>0</v>
      </c>
    </row>
    <row r="132" spans="1:5" ht="18" hidden="1" customHeight="1" x14ac:dyDescent="0.25">
      <c r="A132" s="469"/>
      <c r="B132" s="309" t="s">
        <v>467</v>
      </c>
      <c r="C132" s="310" t="s">
        <v>405</v>
      </c>
      <c r="D132" s="310"/>
      <c r="E132" s="311">
        <v>0</v>
      </c>
    </row>
    <row r="133" spans="1:5" ht="18" hidden="1" customHeight="1" x14ac:dyDescent="0.25">
      <c r="A133" s="469"/>
      <c r="B133" s="309" t="s">
        <v>468</v>
      </c>
      <c r="C133" s="310" t="s">
        <v>405</v>
      </c>
      <c r="D133" s="310"/>
      <c r="E133" s="311">
        <v>0</v>
      </c>
    </row>
    <row r="134" spans="1:5" ht="18" hidden="1" customHeight="1" x14ac:dyDescent="0.25">
      <c r="A134" s="469"/>
      <c r="B134" s="309" t="s">
        <v>469</v>
      </c>
      <c r="C134" s="310" t="s">
        <v>405</v>
      </c>
      <c r="D134" s="310"/>
      <c r="E134" s="311">
        <v>0</v>
      </c>
    </row>
    <row r="135" spans="1:5" ht="18" hidden="1" customHeight="1" x14ac:dyDescent="0.25">
      <c r="A135" s="469"/>
      <c r="B135" s="309" t="s">
        <v>470</v>
      </c>
      <c r="C135" s="310" t="s">
        <v>405</v>
      </c>
      <c r="D135" s="310"/>
      <c r="E135" s="311">
        <v>0</v>
      </c>
    </row>
    <row r="136" spans="1:5" ht="18" hidden="1" customHeight="1" x14ac:dyDescent="0.25">
      <c r="A136" s="469"/>
      <c r="B136" s="309" t="s">
        <v>471</v>
      </c>
      <c r="C136" s="310" t="s">
        <v>405</v>
      </c>
      <c r="D136" s="310"/>
      <c r="E136" s="311">
        <v>0</v>
      </c>
    </row>
    <row r="137" spans="1:5" ht="18" hidden="1" customHeight="1" x14ac:dyDescent="0.25">
      <c r="A137" s="469"/>
      <c r="B137" s="309" t="s">
        <v>472</v>
      </c>
      <c r="C137" s="310" t="s">
        <v>405</v>
      </c>
      <c r="D137" s="310"/>
      <c r="E137" s="311">
        <v>0</v>
      </c>
    </row>
    <row r="138" spans="1:5" ht="18" hidden="1" customHeight="1" x14ac:dyDescent="0.25">
      <c r="A138" s="469"/>
      <c r="B138" s="309" t="s">
        <v>473</v>
      </c>
      <c r="C138" s="310" t="s">
        <v>405</v>
      </c>
      <c r="D138" s="310"/>
      <c r="E138" s="311">
        <v>0</v>
      </c>
    </row>
    <row r="139" spans="1:5" ht="18" hidden="1" customHeight="1" x14ac:dyDescent="0.25">
      <c r="A139" s="469"/>
      <c r="B139" s="309" t="s">
        <v>474</v>
      </c>
      <c r="C139" s="310" t="s">
        <v>405</v>
      </c>
      <c r="D139" s="310"/>
      <c r="E139" s="311">
        <v>0</v>
      </c>
    </row>
    <row r="140" spans="1:5" ht="18" hidden="1" customHeight="1" x14ac:dyDescent="0.25">
      <c r="A140" s="469"/>
      <c r="B140" s="309" t="s">
        <v>475</v>
      </c>
      <c r="C140" s="310" t="s">
        <v>405</v>
      </c>
      <c r="D140" s="310"/>
      <c r="E140" s="311">
        <v>0</v>
      </c>
    </row>
    <row r="141" spans="1:5" ht="18" hidden="1" customHeight="1" thickBot="1" x14ac:dyDescent="0.3">
      <c r="A141" s="469"/>
      <c r="B141" s="312" t="s">
        <v>412</v>
      </c>
      <c r="C141" s="310" t="s">
        <v>405</v>
      </c>
      <c r="D141" s="310"/>
      <c r="E141" s="311">
        <v>0</v>
      </c>
    </row>
    <row r="142" spans="1:5" ht="18" hidden="1" customHeight="1" thickBot="1" x14ac:dyDescent="0.3">
      <c r="A142" s="313" t="s">
        <v>413</v>
      </c>
      <c r="B142" s="313"/>
      <c r="C142" s="313"/>
      <c r="D142" s="315" t="s">
        <v>429</v>
      </c>
      <c r="E142" s="316">
        <f>SUM(E129:E141)</f>
        <v>0</v>
      </c>
    </row>
    <row r="143" spans="1:5" ht="18" hidden="1" customHeight="1" x14ac:dyDescent="0.25">
      <c r="A143" s="469" t="s">
        <v>178</v>
      </c>
      <c r="B143" s="309" t="s">
        <v>460</v>
      </c>
      <c r="C143" s="323"/>
      <c r="D143" s="323"/>
      <c r="E143" s="311">
        <v>0</v>
      </c>
    </row>
    <row r="144" spans="1:5" ht="18" hidden="1" customHeight="1" x14ac:dyDescent="0.25">
      <c r="A144" s="469"/>
      <c r="B144" s="309" t="s">
        <v>430</v>
      </c>
      <c r="C144" s="323"/>
      <c r="D144" s="323"/>
      <c r="E144" s="311">
        <v>0</v>
      </c>
    </row>
    <row r="145" spans="1:21" ht="18" hidden="1" customHeight="1" thickBot="1" x14ac:dyDescent="0.3">
      <c r="A145" s="469"/>
      <c r="B145" s="312" t="s">
        <v>412</v>
      </c>
      <c r="C145" s="323"/>
      <c r="D145" s="323"/>
      <c r="E145" s="311">
        <v>0</v>
      </c>
    </row>
    <row r="146" spans="1:21" ht="18" hidden="1" customHeight="1" thickBot="1" x14ac:dyDescent="0.3">
      <c r="A146" s="313" t="s">
        <v>413</v>
      </c>
      <c r="B146" s="313"/>
      <c r="C146" s="313"/>
      <c r="D146" s="315" t="s">
        <v>476</v>
      </c>
      <c r="E146" s="316">
        <f>SUM(E143:E145)</f>
        <v>0</v>
      </c>
    </row>
    <row r="147" spans="1:21" ht="25.5" hidden="1" x14ac:dyDescent="0.25">
      <c r="A147" s="317" t="s">
        <v>436</v>
      </c>
      <c r="B147" s="309" t="s">
        <v>412</v>
      </c>
      <c r="C147" s="323"/>
      <c r="D147" s="323"/>
      <c r="E147" s="311">
        <v>0</v>
      </c>
    </row>
    <row r="148" spans="1:21" ht="18" hidden="1" customHeight="1" thickBot="1" x14ac:dyDescent="0.3">
      <c r="A148" s="313" t="s">
        <v>413</v>
      </c>
      <c r="B148" s="313"/>
      <c r="C148" s="313"/>
      <c r="D148" s="315" t="s">
        <v>437</v>
      </c>
      <c r="E148" s="316">
        <f>SUM(E147:E147)</f>
        <v>0</v>
      </c>
    </row>
    <row r="149" spans="1:21" ht="18" hidden="1" customHeight="1" x14ac:dyDescent="0.25">
      <c r="A149" s="324"/>
      <c r="B149" s="325"/>
      <c r="C149" s="325"/>
      <c r="D149" s="325"/>
      <c r="E149" s="325"/>
      <c r="F149" s="306"/>
    </row>
    <row r="150" spans="1:21" s="276" customFormat="1" ht="30" hidden="1" customHeight="1" x14ac:dyDescent="0.25">
      <c r="A150" s="468" t="s">
        <v>438</v>
      </c>
      <c r="B150" s="468"/>
      <c r="C150" s="468"/>
      <c r="D150" s="468"/>
      <c r="E150" s="468"/>
    </row>
    <row r="151" spans="1:21" ht="63.75" hidden="1" x14ac:dyDescent="0.25">
      <c r="A151" s="324"/>
      <c r="B151" s="307" t="s">
        <v>407</v>
      </c>
      <c r="C151" s="307" t="s">
        <v>439</v>
      </c>
      <c r="D151" s="307" t="s">
        <v>440</v>
      </c>
      <c r="E151" s="307" t="s">
        <v>441</v>
      </c>
      <c r="G151" s="326"/>
      <c r="P151" s="276"/>
      <c r="Q151" s="276"/>
      <c r="R151" s="276"/>
      <c r="S151" s="276"/>
      <c r="T151" s="276"/>
      <c r="U151" s="276"/>
    </row>
    <row r="152" spans="1:21" ht="18" hidden="1" customHeight="1" x14ac:dyDescent="0.25">
      <c r="A152" s="469" t="s">
        <v>442</v>
      </c>
      <c r="B152" s="327" t="s">
        <v>443</v>
      </c>
      <c r="C152" s="310"/>
      <c r="D152" s="311">
        <v>0</v>
      </c>
      <c r="E152" s="311">
        <v>0</v>
      </c>
      <c r="G152" s="326"/>
      <c r="P152" s="276"/>
      <c r="Q152" s="276"/>
      <c r="R152" s="276"/>
      <c r="S152" s="276"/>
      <c r="T152" s="276"/>
      <c r="U152" s="276"/>
    </row>
    <row r="153" spans="1:21" ht="18" hidden="1" customHeight="1" x14ac:dyDescent="0.25">
      <c r="A153" s="469"/>
      <c r="B153" s="327" t="s">
        <v>444</v>
      </c>
      <c r="C153" s="310"/>
      <c r="D153" s="311">
        <v>0</v>
      </c>
      <c r="E153" s="311">
        <v>0</v>
      </c>
      <c r="G153" s="326"/>
      <c r="P153" s="276"/>
      <c r="Q153" s="276"/>
      <c r="R153" s="276"/>
      <c r="S153" s="276"/>
      <c r="T153" s="276"/>
      <c r="U153" s="276"/>
    </row>
    <row r="154" spans="1:21" ht="18" hidden="1" customHeight="1" x14ac:dyDescent="0.25">
      <c r="A154" s="469"/>
      <c r="B154" s="327" t="s">
        <v>445</v>
      </c>
      <c r="C154" s="310"/>
      <c r="D154" s="311">
        <v>0</v>
      </c>
      <c r="E154" s="311">
        <v>0</v>
      </c>
      <c r="G154" s="326"/>
      <c r="P154" s="276"/>
      <c r="Q154" s="276"/>
      <c r="R154" s="276"/>
      <c r="S154" s="276"/>
      <c r="T154" s="276"/>
      <c r="U154" s="276"/>
    </row>
    <row r="155" spans="1:21" ht="18" hidden="1" customHeight="1" x14ac:dyDescent="0.25">
      <c r="A155" s="469"/>
      <c r="B155" s="328" t="s">
        <v>446</v>
      </c>
      <c r="C155" s="310"/>
      <c r="D155" s="311">
        <v>0</v>
      </c>
      <c r="E155" s="311">
        <v>0</v>
      </c>
      <c r="G155" s="326"/>
      <c r="P155" s="276"/>
      <c r="Q155" s="276"/>
      <c r="R155" s="276"/>
      <c r="S155" s="276"/>
      <c r="T155" s="276"/>
      <c r="U155" s="276"/>
    </row>
    <row r="156" spans="1:21" ht="18" hidden="1" customHeight="1" thickBot="1" x14ac:dyDescent="0.3">
      <c r="A156" s="469"/>
      <c r="B156" s="329" t="s">
        <v>412</v>
      </c>
      <c r="C156" s="310"/>
      <c r="D156" s="311">
        <v>0</v>
      </c>
      <c r="E156" s="311">
        <v>0</v>
      </c>
      <c r="G156" s="326"/>
      <c r="P156" s="276"/>
      <c r="Q156" s="276"/>
      <c r="R156" s="276"/>
      <c r="S156" s="276"/>
      <c r="T156" s="276"/>
      <c r="U156" s="276"/>
    </row>
    <row r="157" spans="1:21" ht="18" hidden="1" customHeight="1" thickBot="1" x14ac:dyDescent="0.3">
      <c r="A157" s="313" t="s">
        <v>413</v>
      </c>
      <c r="B157" s="313"/>
      <c r="C157" s="313"/>
      <c r="D157" s="315" t="s">
        <v>447</v>
      </c>
      <c r="E157" s="316">
        <f>SUM(E152:E156)</f>
        <v>0</v>
      </c>
      <c r="F157" s="330"/>
      <c r="G157" s="306"/>
      <c r="P157" s="276"/>
      <c r="Q157" s="276"/>
      <c r="R157" s="276"/>
      <c r="S157" s="276"/>
      <c r="T157" s="276"/>
      <c r="U157" s="276"/>
    </row>
    <row r="158" spans="1:21" s="290" customFormat="1" ht="35.1" hidden="1" customHeight="1" thickBot="1" x14ac:dyDescent="0.3">
      <c r="A158" s="331"/>
      <c r="B158" s="470" t="s">
        <v>448</v>
      </c>
      <c r="C158" s="470"/>
      <c r="D158" s="470"/>
      <c r="E158" s="470"/>
    </row>
    <row r="159" spans="1:21" s="290" customFormat="1" ht="15" hidden="1" thickBot="1" x14ac:dyDescent="0.3">
      <c r="A159" s="313" t="s">
        <v>413</v>
      </c>
      <c r="B159" s="313"/>
      <c r="C159" s="313"/>
      <c r="D159" s="315" t="s">
        <v>449</v>
      </c>
      <c r="E159" s="316">
        <v>0</v>
      </c>
    </row>
    <row r="160" spans="1:21" s="290" customFormat="1" ht="15" hidden="1" x14ac:dyDescent="0.25">
      <c r="F160" s="333" t="s">
        <v>450</v>
      </c>
    </row>
    <row r="161" spans="1:6" s="276" customFormat="1" ht="32.1" hidden="1" customHeight="1" x14ac:dyDescent="0.25">
      <c r="A161" s="462" t="s">
        <v>398</v>
      </c>
      <c r="B161" s="462"/>
      <c r="C161" s="462"/>
      <c r="D161" s="462"/>
      <c r="E161" s="462"/>
    </row>
    <row r="162" spans="1:6" s="276" customFormat="1" ht="29.45" hidden="1" customHeight="1" x14ac:dyDescent="0.25">
      <c r="A162" s="468" t="s">
        <v>406</v>
      </c>
      <c r="B162" s="468"/>
      <c r="C162" s="468"/>
      <c r="D162" s="468"/>
      <c r="E162" s="468"/>
    </row>
    <row r="163" spans="1:6" ht="25.5" hidden="1" x14ac:dyDescent="0.25">
      <c r="B163" s="307" t="s">
        <v>407</v>
      </c>
      <c r="C163" s="307" t="s">
        <v>408</v>
      </c>
      <c r="D163" s="307" t="s">
        <v>409</v>
      </c>
      <c r="E163" s="308" t="s">
        <v>410</v>
      </c>
    </row>
    <row r="164" spans="1:6" ht="18" hidden="1" customHeight="1" x14ac:dyDescent="0.25">
      <c r="A164" s="469" t="s">
        <v>162</v>
      </c>
      <c r="B164" s="309" t="s">
        <v>411</v>
      </c>
      <c r="C164" s="310" t="s">
        <v>405</v>
      </c>
      <c r="D164" s="310"/>
      <c r="E164" s="311">
        <v>0</v>
      </c>
    </row>
    <row r="165" spans="1:6" ht="18" hidden="1" customHeight="1" thickBot="1" x14ac:dyDescent="0.3">
      <c r="A165" s="469"/>
      <c r="B165" s="312" t="s">
        <v>412</v>
      </c>
      <c r="C165" s="310" t="s">
        <v>405</v>
      </c>
      <c r="D165" s="310"/>
      <c r="E165" s="311">
        <v>0</v>
      </c>
    </row>
    <row r="166" spans="1:6" ht="18" hidden="1" customHeight="1" thickBot="1" x14ac:dyDescent="0.3">
      <c r="A166" s="313" t="s">
        <v>413</v>
      </c>
      <c r="B166" s="335"/>
      <c r="C166" s="313"/>
      <c r="D166" s="315" t="s">
        <v>414</v>
      </c>
      <c r="E166" s="316">
        <f>SUM(E164:E165)</f>
        <v>0</v>
      </c>
    </row>
    <row r="167" spans="1:6" ht="18" hidden="1" customHeight="1" x14ac:dyDescent="0.25">
      <c r="A167" s="469" t="s">
        <v>164</v>
      </c>
      <c r="B167" s="309" t="s">
        <v>463</v>
      </c>
      <c r="C167" s="310" t="s">
        <v>405</v>
      </c>
      <c r="D167" s="310"/>
      <c r="E167" s="311">
        <v>0</v>
      </c>
    </row>
    <row r="168" spans="1:6" ht="18" hidden="1" customHeight="1" x14ac:dyDescent="0.25">
      <c r="A168" s="469"/>
      <c r="B168" s="309" t="s">
        <v>416</v>
      </c>
      <c r="C168" s="310" t="s">
        <v>405</v>
      </c>
      <c r="D168" s="310"/>
      <c r="E168" s="311">
        <v>0</v>
      </c>
    </row>
    <row r="169" spans="1:6" ht="18" hidden="1" customHeight="1" thickBot="1" x14ac:dyDescent="0.3">
      <c r="A169" s="469"/>
      <c r="B169" s="312" t="s">
        <v>412</v>
      </c>
      <c r="C169" s="310" t="s">
        <v>405</v>
      </c>
      <c r="D169" s="310"/>
      <c r="E169" s="311">
        <v>0</v>
      </c>
    </row>
    <row r="170" spans="1:6" ht="18" hidden="1" customHeight="1" thickBot="1" x14ac:dyDescent="0.3">
      <c r="A170" s="313" t="s">
        <v>413</v>
      </c>
      <c r="B170" s="335"/>
      <c r="C170" s="313"/>
      <c r="D170" s="315" t="s">
        <v>417</v>
      </c>
      <c r="E170" s="316">
        <f>SUM(E167:E169)</f>
        <v>0</v>
      </c>
    </row>
    <row r="171" spans="1:6" ht="18" hidden="1" customHeight="1" x14ac:dyDescent="0.25">
      <c r="A171" s="469" t="s">
        <v>418</v>
      </c>
      <c r="B171" s="309" t="s">
        <v>477</v>
      </c>
      <c r="C171" s="310" t="s">
        <v>405</v>
      </c>
      <c r="D171" s="310"/>
      <c r="E171" s="311">
        <v>0</v>
      </c>
    </row>
    <row r="172" spans="1:6" ht="18" hidden="1" customHeight="1" x14ac:dyDescent="0.25">
      <c r="A172" s="469"/>
      <c r="B172" s="309" t="s">
        <v>478</v>
      </c>
      <c r="C172" s="310" t="s">
        <v>405</v>
      </c>
      <c r="D172" s="310"/>
      <c r="E172" s="311">
        <v>0</v>
      </c>
    </row>
    <row r="173" spans="1:6" ht="18" hidden="1" customHeight="1" x14ac:dyDescent="0.25">
      <c r="A173" s="469"/>
      <c r="B173" s="309" t="s">
        <v>479</v>
      </c>
      <c r="C173" s="310" t="s">
        <v>405</v>
      </c>
      <c r="D173" s="310"/>
      <c r="E173" s="311">
        <v>0</v>
      </c>
      <c r="F173" s="306"/>
    </row>
    <row r="174" spans="1:6" ht="18" hidden="1" customHeight="1" x14ac:dyDescent="0.25">
      <c r="A174" s="469"/>
      <c r="B174" s="309" t="s">
        <v>480</v>
      </c>
      <c r="C174" s="310" t="s">
        <v>405</v>
      </c>
      <c r="D174" s="310"/>
      <c r="E174" s="311">
        <v>0</v>
      </c>
      <c r="F174" s="306"/>
    </row>
    <row r="175" spans="1:6" ht="18" hidden="1" customHeight="1" x14ac:dyDescent="0.25">
      <c r="A175" s="469"/>
      <c r="B175" s="309" t="s">
        <v>481</v>
      </c>
      <c r="C175" s="310" t="s">
        <v>405</v>
      </c>
      <c r="D175" s="310"/>
      <c r="E175" s="311">
        <v>0</v>
      </c>
      <c r="F175" s="306"/>
    </row>
    <row r="176" spans="1:6" ht="18" hidden="1" customHeight="1" x14ac:dyDescent="0.25">
      <c r="A176" s="469"/>
      <c r="B176" s="309" t="s">
        <v>482</v>
      </c>
      <c r="C176" s="310" t="s">
        <v>405</v>
      </c>
      <c r="D176" s="310"/>
      <c r="E176" s="311">
        <v>0</v>
      </c>
      <c r="F176" s="306"/>
    </row>
    <row r="177" spans="1:6" ht="18" hidden="1" customHeight="1" x14ac:dyDescent="0.25">
      <c r="A177" s="469"/>
      <c r="B177" s="309" t="s">
        <v>483</v>
      </c>
      <c r="C177" s="310" t="s">
        <v>405</v>
      </c>
      <c r="D177" s="310"/>
      <c r="E177" s="311">
        <v>0</v>
      </c>
      <c r="F177" s="306"/>
    </row>
    <row r="178" spans="1:6" ht="18" hidden="1" customHeight="1" x14ac:dyDescent="0.25">
      <c r="A178" s="469"/>
      <c r="B178" s="309" t="s">
        <v>484</v>
      </c>
      <c r="C178" s="310" t="s">
        <v>405</v>
      </c>
      <c r="D178" s="310"/>
      <c r="E178" s="311">
        <v>0</v>
      </c>
      <c r="F178" s="306"/>
    </row>
    <row r="179" spans="1:6" ht="18" hidden="1" customHeight="1" x14ac:dyDescent="0.25">
      <c r="A179" s="469"/>
      <c r="B179" s="309" t="s">
        <v>485</v>
      </c>
      <c r="C179" s="310" t="s">
        <v>405</v>
      </c>
      <c r="D179" s="310"/>
      <c r="E179" s="311">
        <v>0</v>
      </c>
      <c r="F179" s="306"/>
    </row>
    <row r="180" spans="1:6" ht="18" hidden="1" customHeight="1" x14ac:dyDescent="0.25">
      <c r="A180" s="469"/>
      <c r="B180" s="309" t="s">
        <v>486</v>
      </c>
      <c r="C180" s="310" t="s">
        <v>405</v>
      </c>
      <c r="D180" s="310"/>
      <c r="E180" s="311">
        <v>0</v>
      </c>
      <c r="F180" s="306"/>
    </row>
    <row r="181" spans="1:6" ht="18" hidden="1" customHeight="1" x14ac:dyDescent="0.25">
      <c r="A181" s="469"/>
      <c r="B181" s="309" t="s">
        <v>487</v>
      </c>
      <c r="C181" s="310" t="s">
        <v>405</v>
      </c>
      <c r="D181" s="310"/>
      <c r="E181" s="311">
        <v>0</v>
      </c>
      <c r="F181" s="306"/>
    </row>
    <row r="182" spans="1:6" ht="18" hidden="1" customHeight="1" x14ac:dyDescent="0.25">
      <c r="A182" s="469"/>
      <c r="B182" s="309" t="s">
        <v>488</v>
      </c>
      <c r="C182" s="310" t="s">
        <v>405</v>
      </c>
      <c r="D182" s="310"/>
      <c r="E182" s="311">
        <v>0</v>
      </c>
      <c r="F182" s="306"/>
    </row>
    <row r="183" spans="1:6" ht="18" hidden="1" customHeight="1" x14ac:dyDescent="0.25">
      <c r="A183" s="469"/>
      <c r="B183" s="309" t="s">
        <v>489</v>
      </c>
      <c r="C183" s="310" t="s">
        <v>405</v>
      </c>
      <c r="D183" s="310"/>
      <c r="E183" s="311">
        <v>0</v>
      </c>
      <c r="F183" s="306"/>
    </row>
    <row r="184" spans="1:6" ht="18" hidden="1" customHeight="1" x14ac:dyDescent="0.25">
      <c r="A184" s="469"/>
      <c r="B184" s="309" t="s">
        <v>490</v>
      </c>
      <c r="C184" s="310" t="s">
        <v>405</v>
      </c>
      <c r="D184" s="310"/>
      <c r="E184" s="311">
        <v>0</v>
      </c>
      <c r="F184" s="306"/>
    </row>
    <row r="185" spans="1:6" ht="18" hidden="1" customHeight="1" x14ac:dyDescent="0.25">
      <c r="A185" s="469"/>
      <c r="B185" s="309" t="s">
        <v>491</v>
      </c>
      <c r="C185" s="310" t="s">
        <v>405</v>
      </c>
      <c r="D185" s="310"/>
      <c r="E185" s="311">
        <v>0</v>
      </c>
      <c r="F185" s="306"/>
    </row>
    <row r="186" spans="1:6" ht="18" hidden="1" customHeight="1" x14ac:dyDescent="0.25">
      <c r="A186" s="469"/>
      <c r="B186" s="309" t="s">
        <v>492</v>
      </c>
      <c r="C186" s="310" t="s">
        <v>405</v>
      </c>
      <c r="D186" s="310"/>
      <c r="E186" s="311">
        <v>0</v>
      </c>
      <c r="F186" s="306"/>
    </row>
    <row r="187" spans="1:6" ht="18" hidden="1" customHeight="1" x14ac:dyDescent="0.25">
      <c r="A187" s="469"/>
      <c r="B187" s="309" t="s">
        <v>493</v>
      </c>
      <c r="C187" s="310" t="s">
        <v>405</v>
      </c>
      <c r="D187" s="310"/>
      <c r="E187" s="311">
        <v>0</v>
      </c>
      <c r="F187" s="306"/>
    </row>
    <row r="188" spans="1:6" ht="18" hidden="1" customHeight="1" x14ac:dyDescent="0.25">
      <c r="A188" s="469"/>
      <c r="B188" s="309" t="s">
        <v>494</v>
      </c>
      <c r="C188" s="310" t="s">
        <v>405</v>
      </c>
      <c r="D188" s="310"/>
      <c r="E188" s="311">
        <v>0</v>
      </c>
      <c r="F188" s="306"/>
    </row>
    <row r="189" spans="1:6" ht="18" hidden="1" customHeight="1" x14ac:dyDescent="0.25">
      <c r="A189" s="469"/>
      <c r="B189" s="309" t="s">
        <v>495</v>
      </c>
      <c r="C189" s="310" t="s">
        <v>405</v>
      </c>
      <c r="D189" s="310"/>
      <c r="E189" s="311">
        <v>0</v>
      </c>
    </row>
    <row r="190" spans="1:6" ht="18" hidden="1" customHeight="1" x14ac:dyDescent="0.25">
      <c r="A190" s="469"/>
      <c r="B190" s="309" t="s">
        <v>496</v>
      </c>
      <c r="C190" s="310" t="s">
        <v>405</v>
      </c>
      <c r="D190" s="310"/>
      <c r="E190" s="311">
        <v>0</v>
      </c>
    </row>
    <row r="191" spans="1:6" ht="18" hidden="1" customHeight="1" x14ac:dyDescent="0.25">
      <c r="A191" s="469"/>
      <c r="B191" s="309" t="s">
        <v>497</v>
      </c>
      <c r="C191" s="310" t="s">
        <v>405</v>
      </c>
      <c r="D191" s="310"/>
      <c r="E191" s="311">
        <v>0</v>
      </c>
    </row>
    <row r="192" spans="1:6" ht="18" hidden="1" customHeight="1" x14ac:dyDescent="0.25">
      <c r="A192" s="469"/>
      <c r="B192" s="309" t="s">
        <v>498</v>
      </c>
      <c r="C192" s="310" t="s">
        <v>405</v>
      </c>
      <c r="D192" s="310"/>
      <c r="E192" s="311">
        <v>0</v>
      </c>
    </row>
    <row r="193" spans="1:21" ht="18" hidden="1" customHeight="1" thickBot="1" x14ac:dyDescent="0.3">
      <c r="A193" s="469"/>
      <c r="B193" s="312" t="s">
        <v>412</v>
      </c>
      <c r="C193" s="310" t="s">
        <v>405</v>
      </c>
      <c r="D193" s="310"/>
      <c r="E193" s="311">
        <v>0</v>
      </c>
    </row>
    <row r="194" spans="1:21" ht="18" hidden="1" customHeight="1" thickBot="1" x14ac:dyDescent="0.3">
      <c r="A194" s="313" t="s">
        <v>413</v>
      </c>
      <c r="B194" s="335"/>
      <c r="C194" s="313"/>
      <c r="D194" s="315" t="s">
        <v>429</v>
      </c>
      <c r="E194" s="316">
        <f>SUM(E171:E193)</f>
        <v>0</v>
      </c>
    </row>
    <row r="195" spans="1:21" ht="18" hidden="1" customHeight="1" x14ac:dyDescent="0.25">
      <c r="A195" s="469" t="s">
        <v>178</v>
      </c>
      <c r="B195" s="309" t="s">
        <v>460</v>
      </c>
      <c r="C195" s="323"/>
      <c r="D195" s="323"/>
      <c r="E195" s="311">
        <v>0</v>
      </c>
    </row>
    <row r="196" spans="1:21" ht="18" hidden="1" customHeight="1" x14ac:dyDescent="0.25">
      <c r="A196" s="469"/>
      <c r="B196" s="309" t="s">
        <v>430</v>
      </c>
      <c r="C196" s="323"/>
      <c r="D196" s="323"/>
      <c r="E196" s="311">
        <v>0</v>
      </c>
    </row>
    <row r="197" spans="1:21" ht="18" hidden="1" customHeight="1" x14ac:dyDescent="0.25">
      <c r="A197" s="469"/>
      <c r="B197" s="309" t="s">
        <v>499</v>
      </c>
      <c r="C197" s="323"/>
      <c r="D197" s="323"/>
      <c r="E197" s="311">
        <v>0</v>
      </c>
    </row>
    <row r="198" spans="1:21" ht="18" hidden="1" customHeight="1" thickBot="1" x14ac:dyDescent="0.3">
      <c r="A198" s="469"/>
      <c r="B198" s="312" t="s">
        <v>412</v>
      </c>
      <c r="C198" s="323"/>
      <c r="D198" s="323"/>
      <c r="E198" s="311">
        <v>0</v>
      </c>
    </row>
    <row r="199" spans="1:21" ht="18" hidden="1" customHeight="1" thickBot="1" x14ac:dyDescent="0.3">
      <c r="A199" s="313" t="s">
        <v>413</v>
      </c>
      <c r="B199" s="335"/>
      <c r="C199" s="313"/>
      <c r="D199" s="315" t="s">
        <v>435</v>
      </c>
      <c r="E199" s="316">
        <f>SUM(E195:E198)</f>
        <v>0</v>
      </c>
    </row>
    <row r="200" spans="1:21" ht="18" hidden="1" customHeight="1" x14ac:dyDescent="0.25">
      <c r="A200" s="469" t="s">
        <v>436</v>
      </c>
      <c r="B200" s="309" t="s">
        <v>500</v>
      </c>
      <c r="C200" s="323"/>
      <c r="D200" s="323"/>
      <c r="E200" s="311">
        <v>0</v>
      </c>
    </row>
    <row r="201" spans="1:21" ht="18" hidden="1" customHeight="1" x14ac:dyDescent="0.25">
      <c r="A201" s="469"/>
      <c r="B201" s="309" t="s">
        <v>501</v>
      </c>
      <c r="C201" s="323"/>
      <c r="D201" s="323"/>
      <c r="E201" s="311">
        <v>0</v>
      </c>
    </row>
    <row r="202" spans="1:21" ht="18" hidden="1" customHeight="1" thickBot="1" x14ac:dyDescent="0.3">
      <c r="A202" s="469"/>
      <c r="B202" s="312" t="s">
        <v>412</v>
      </c>
      <c r="C202" s="336"/>
      <c r="D202" s="336"/>
      <c r="E202" s="311">
        <v>0</v>
      </c>
    </row>
    <row r="203" spans="1:21" ht="18" hidden="1" customHeight="1" thickBot="1" x14ac:dyDescent="0.3">
      <c r="A203" s="313" t="s">
        <v>413</v>
      </c>
      <c r="B203" s="337"/>
      <c r="C203" s="313"/>
      <c r="D203" s="315" t="s">
        <v>502</v>
      </c>
      <c r="E203" s="316">
        <f>SUM(E200:E202)</f>
        <v>0</v>
      </c>
    </row>
    <row r="204" spans="1:21" ht="18" hidden="1" customHeight="1" x14ac:dyDescent="0.25">
      <c r="A204" s="324"/>
      <c r="B204" s="325"/>
      <c r="C204" s="325"/>
      <c r="D204" s="325"/>
      <c r="E204" s="325"/>
      <c r="F204" s="306"/>
    </row>
    <row r="205" spans="1:21" s="276" customFormat="1" ht="27.95" hidden="1" customHeight="1" x14ac:dyDescent="0.25">
      <c r="A205" s="468" t="s">
        <v>438</v>
      </c>
      <c r="B205" s="468"/>
      <c r="C205" s="468"/>
      <c r="D205" s="468"/>
      <c r="E205" s="468"/>
    </row>
    <row r="206" spans="1:21" ht="63.75" hidden="1" x14ac:dyDescent="0.25">
      <c r="A206" s="324"/>
      <c r="B206" s="307" t="s">
        <v>407</v>
      </c>
      <c r="C206" s="307" t="s">
        <v>439</v>
      </c>
      <c r="D206" s="307" t="s">
        <v>440</v>
      </c>
      <c r="E206" s="307" t="s">
        <v>441</v>
      </c>
      <c r="G206" s="326"/>
      <c r="P206" s="276"/>
      <c r="Q206" s="276"/>
      <c r="R206" s="276"/>
      <c r="S206" s="276"/>
      <c r="T206" s="276"/>
      <c r="U206" s="276"/>
    </row>
    <row r="207" spans="1:21" ht="18" hidden="1" customHeight="1" x14ac:dyDescent="0.25">
      <c r="A207" s="469" t="s">
        <v>442</v>
      </c>
      <c r="B207" s="327" t="s">
        <v>443</v>
      </c>
      <c r="C207" s="310"/>
      <c r="D207" s="311">
        <v>0</v>
      </c>
      <c r="E207" s="311">
        <v>0</v>
      </c>
      <c r="G207" s="326"/>
      <c r="P207" s="276"/>
      <c r="Q207" s="276"/>
      <c r="R207" s="276"/>
      <c r="S207" s="276"/>
      <c r="T207" s="276"/>
      <c r="U207" s="276"/>
    </row>
    <row r="208" spans="1:21" ht="18" hidden="1" customHeight="1" x14ac:dyDescent="0.25">
      <c r="A208" s="469"/>
      <c r="B208" s="327" t="s">
        <v>444</v>
      </c>
      <c r="C208" s="310"/>
      <c r="D208" s="311">
        <v>0</v>
      </c>
      <c r="E208" s="311">
        <v>0</v>
      </c>
      <c r="G208" s="326"/>
      <c r="P208" s="276"/>
      <c r="Q208" s="276"/>
      <c r="R208" s="276"/>
      <c r="S208" s="276"/>
      <c r="T208" s="276"/>
      <c r="U208" s="276"/>
    </row>
    <row r="209" spans="1:21" ht="18" hidden="1" customHeight="1" x14ac:dyDescent="0.25">
      <c r="A209" s="469"/>
      <c r="B209" s="327" t="s">
        <v>445</v>
      </c>
      <c r="C209" s="310"/>
      <c r="D209" s="311">
        <v>0</v>
      </c>
      <c r="E209" s="311">
        <v>0</v>
      </c>
      <c r="G209" s="326"/>
      <c r="P209" s="276"/>
      <c r="Q209" s="276"/>
      <c r="R209" s="276"/>
      <c r="S209" s="276"/>
      <c r="T209" s="276"/>
      <c r="U209" s="276"/>
    </row>
    <row r="210" spans="1:21" ht="18" hidden="1" customHeight="1" x14ac:dyDescent="0.25">
      <c r="A210" s="469"/>
      <c r="B210" s="328" t="s">
        <v>446</v>
      </c>
      <c r="C210" s="310"/>
      <c r="D210" s="311">
        <v>0</v>
      </c>
      <c r="E210" s="311">
        <v>0</v>
      </c>
      <c r="G210" s="326"/>
      <c r="P210" s="276"/>
      <c r="Q210" s="276"/>
      <c r="R210" s="276"/>
      <c r="S210" s="276"/>
      <c r="T210" s="276"/>
      <c r="U210" s="276"/>
    </row>
    <row r="211" spans="1:21" ht="18" hidden="1" customHeight="1" thickBot="1" x14ac:dyDescent="0.3">
      <c r="A211" s="469"/>
      <c r="B211" s="329" t="s">
        <v>412</v>
      </c>
      <c r="C211" s="310"/>
      <c r="D211" s="311">
        <v>0</v>
      </c>
      <c r="E211" s="311">
        <v>0</v>
      </c>
      <c r="G211" s="326"/>
      <c r="P211" s="276"/>
      <c r="Q211" s="276"/>
      <c r="R211" s="276"/>
      <c r="S211" s="276"/>
      <c r="T211" s="276"/>
      <c r="U211" s="276"/>
    </row>
    <row r="212" spans="1:21" ht="18" hidden="1" customHeight="1" thickBot="1" x14ac:dyDescent="0.3">
      <c r="A212" s="313" t="s">
        <v>413</v>
      </c>
      <c r="B212" s="313"/>
      <c r="C212" s="313"/>
      <c r="D212" s="315" t="s">
        <v>447</v>
      </c>
      <c r="E212" s="316">
        <f>SUM(E207:E211)</f>
        <v>0</v>
      </c>
      <c r="F212" s="330"/>
      <c r="G212" s="306"/>
      <c r="P212" s="276"/>
      <c r="Q212" s="276"/>
      <c r="R212" s="276"/>
      <c r="S212" s="276"/>
      <c r="T212" s="276"/>
      <c r="U212" s="276"/>
    </row>
    <row r="213" spans="1:21" s="290" customFormat="1" ht="35.1" hidden="1" customHeight="1" thickBot="1" x14ac:dyDescent="0.3">
      <c r="A213" s="331"/>
      <c r="B213" s="470" t="s">
        <v>448</v>
      </c>
      <c r="C213" s="470"/>
      <c r="D213" s="470"/>
      <c r="E213" s="470"/>
    </row>
    <row r="214" spans="1:21" s="290" customFormat="1" ht="15" hidden="1" thickBot="1" x14ac:dyDescent="0.3">
      <c r="A214" s="313" t="s">
        <v>413</v>
      </c>
      <c r="B214" s="313"/>
      <c r="C214" s="313"/>
      <c r="D214" s="315" t="s">
        <v>449</v>
      </c>
      <c r="E214" s="316">
        <v>0</v>
      </c>
    </row>
    <row r="215" spans="1:21" ht="24.95" hidden="1" customHeight="1" x14ac:dyDescent="0.25">
      <c r="A215" s="324"/>
      <c r="B215" s="276"/>
      <c r="C215" s="276"/>
      <c r="D215" s="276"/>
      <c r="E215" s="276"/>
      <c r="F215" s="333" t="s">
        <v>450</v>
      </c>
    </row>
    <row r="216" spans="1:21" s="276" customFormat="1" ht="30.6" hidden="1" customHeight="1" x14ac:dyDescent="0.25">
      <c r="A216" s="462" t="s">
        <v>503</v>
      </c>
      <c r="B216" s="462"/>
      <c r="C216" s="462"/>
      <c r="D216" s="462"/>
      <c r="E216" s="462"/>
    </row>
    <row r="217" spans="1:21" s="276" customFormat="1" ht="27.6" hidden="1" customHeight="1" x14ac:dyDescent="0.25">
      <c r="A217" s="468" t="s">
        <v>406</v>
      </c>
      <c r="B217" s="468"/>
      <c r="C217" s="468"/>
      <c r="D217" s="468"/>
      <c r="E217" s="468"/>
    </row>
    <row r="218" spans="1:21" ht="25.5" hidden="1" x14ac:dyDescent="0.25">
      <c r="A218" s="324"/>
      <c r="B218" s="307" t="s">
        <v>407</v>
      </c>
      <c r="C218" s="307" t="s">
        <v>408</v>
      </c>
      <c r="D218" s="307" t="s">
        <v>409</v>
      </c>
      <c r="E218" s="308" t="s">
        <v>410</v>
      </c>
    </row>
    <row r="219" spans="1:21" ht="18" hidden="1" customHeight="1" x14ac:dyDescent="0.25">
      <c r="A219" s="469" t="s">
        <v>162</v>
      </c>
      <c r="B219" s="309" t="s">
        <v>411</v>
      </c>
      <c r="C219" s="310" t="s">
        <v>405</v>
      </c>
      <c r="D219" s="310"/>
      <c r="E219" s="311">
        <v>0</v>
      </c>
    </row>
    <row r="220" spans="1:21" ht="18" hidden="1" customHeight="1" thickBot="1" x14ac:dyDescent="0.3">
      <c r="A220" s="469"/>
      <c r="B220" s="312" t="s">
        <v>412</v>
      </c>
      <c r="C220" s="310" t="s">
        <v>405</v>
      </c>
      <c r="D220" s="310"/>
      <c r="E220" s="311">
        <v>0</v>
      </c>
    </row>
    <row r="221" spans="1:21" ht="18" hidden="1" customHeight="1" thickBot="1" x14ac:dyDescent="0.3">
      <c r="A221" s="313" t="s">
        <v>413</v>
      </c>
      <c r="B221" s="313"/>
      <c r="C221" s="313"/>
      <c r="D221" s="315" t="s">
        <v>414</v>
      </c>
      <c r="E221" s="316">
        <f>SUM(E219:E220)</f>
        <v>0</v>
      </c>
    </row>
    <row r="222" spans="1:21" ht="18" hidden="1" customHeight="1" x14ac:dyDescent="0.25">
      <c r="A222" s="469" t="s">
        <v>164</v>
      </c>
      <c r="B222" s="309" t="s">
        <v>463</v>
      </c>
      <c r="C222" s="310" t="s">
        <v>405</v>
      </c>
      <c r="D222" s="310"/>
      <c r="E222" s="311">
        <v>0</v>
      </c>
    </row>
    <row r="223" spans="1:21" ht="18" hidden="1" customHeight="1" thickBot="1" x14ac:dyDescent="0.3">
      <c r="A223" s="469"/>
      <c r="B223" s="312" t="s">
        <v>412</v>
      </c>
      <c r="C223" s="310" t="s">
        <v>405</v>
      </c>
      <c r="D223" s="310"/>
      <c r="E223" s="311">
        <v>0</v>
      </c>
    </row>
    <row r="224" spans="1:21" ht="18" hidden="1" customHeight="1" thickBot="1" x14ac:dyDescent="0.3">
      <c r="A224" s="313" t="s">
        <v>413</v>
      </c>
      <c r="B224" s="335"/>
      <c r="C224" s="313"/>
      <c r="D224" s="315" t="s">
        <v>417</v>
      </c>
      <c r="E224" s="316">
        <f>SUM(E222:E223)</f>
        <v>0</v>
      </c>
    </row>
    <row r="225" spans="1:21" ht="18" hidden="1" customHeight="1" x14ac:dyDescent="0.25">
      <c r="A225" s="469" t="s">
        <v>418</v>
      </c>
      <c r="B225" s="309" t="s">
        <v>504</v>
      </c>
      <c r="C225" s="310" t="s">
        <v>405</v>
      </c>
      <c r="D225" s="310"/>
      <c r="E225" s="311">
        <v>0</v>
      </c>
    </row>
    <row r="226" spans="1:21" ht="18" hidden="1" customHeight="1" x14ac:dyDescent="0.25">
      <c r="A226" s="469"/>
      <c r="B226" s="309" t="s">
        <v>505</v>
      </c>
      <c r="C226" s="310" t="s">
        <v>405</v>
      </c>
      <c r="D226" s="310"/>
      <c r="E226" s="311">
        <v>0</v>
      </c>
    </row>
    <row r="227" spans="1:21" ht="18" hidden="1" customHeight="1" x14ac:dyDescent="0.25">
      <c r="A227" s="469"/>
      <c r="B227" s="309" t="s">
        <v>506</v>
      </c>
      <c r="C227" s="310" t="s">
        <v>405</v>
      </c>
      <c r="D227" s="310"/>
      <c r="E227" s="311">
        <v>0</v>
      </c>
    </row>
    <row r="228" spans="1:21" ht="18" hidden="1" customHeight="1" x14ac:dyDescent="0.25">
      <c r="A228" s="469"/>
      <c r="B228" s="309" t="s">
        <v>507</v>
      </c>
      <c r="C228" s="310" t="s">
        <v>405</v>
      </c>
      <c r="D228" s="310"/>
      <c r="E228" s="311">
        <v>0</v>
      </c>
    </row>
    <row r="229" spans="1:21" ht="18" hidden="1" customHeight="1" x14ac:dyDescent="0.25">
      <c r="A229" s="469"/>
      <c r="B229" s="309" t="s">
        <v>508</v>
      </c>
      <c r="C229" s="310" t="s">
        <v>405</v>
      </c>
      <c r="D229" s="310"/>
      <c r="E229" s="311">
        <v>0</v>
      </c>
    </row>
    <row r="230" spans="1:21" ht="18" hidden="1" customHeight="1" thickBot="1" x14ac:dyDescent="0.3">
      <c r="A230" s="469"/>
      <c r="B230" s="312" t="s">
        <v>412</v>
      </c>
      <c r="C230" s="310" t="s">
        <v>405</v>
      </c>
      <c r="D230" s="310"/>
      <c r="E230" s="311">
        <v>0</v>
      </c>
    </row>
    <row r="231" spans="1:21" ht="18" hidden="1" customHeight="1" thickBot="1" x14ac:dyDescent="0.3">
      <c r="A231" s="313" t="s">
        <v>413</v>
      </c>
      <c r="B231" s="335"/>
      <c r="C231" s="313"/>
      <c r="D231" s="315" t="s">
        <v>429</v>
      </c>
      <c r="E231" s="316">
        <f>SUM(E225:E230)</f>
        <v>0</v>
      </c>
    </row>
    <row r="232" spans="1:21" ht="18" hidden="1" customHeight="1" x14ac:dyDescent="0.25">
      <c r="A232" s="469" t="s">
        <v>178</v>
      </c>
      <c r="B232" s="309" t="s">
        <v>460</v>
      </c>
      <c r="C232" s="323"/>
      <c r="D232" s="323"/>
      <c r="E232" s="311">
        <v>0</v>
      </c>
    </row>
    <row r="233" spans="1:21" ht="18" hidden="1" customHeight="1" x14ac:dyDescent="0.25">
      <c r="A233" s="469"/>
      <c r="B233" s="309" t="s">
        <v>430</v>
      </c>
      <c r="C233" s="323"/>
      <c r="D233" s="323"/>
      <c r="E233" s="311">
        <v>0</v>
      </c>
    </row>
    <row r="234" spans="1:21" ht="18" hidden="1" customHeight="1" thickBot="1" x14ac:dyDescent="0.3">
      <c r="A234" s="469"/>
      <c r="B234" s="312" t="s">
        <v>412</v>
      </c>
      <c r="C234" s="323"/>
      <c r="D234" s="323"/>
      <c r="E234" s="311">
        <v>0</v>
      </c>
    </row>
    <row r="235" spans="1:21" ht="18" hidden="1" customHeight="1" thickBot="1" x14ac:dyDescent="0.3">
      <c r="A235" s="313" t="s">
        <v>413</v>
      </c>
      <c r="B235" s="335"/>
      <c r="C235" s="313"/>
      <c r="D235" s="315" t="s">
        <v>435</v>
      </c>
      <c r="E235" s="316">
        <f>SUM(E232:E234)</f>
        <v>0</v>
      </c>
    </row>
    <row r="236" spans="1:21" ht="25.5" hidden="1" x14ac:dyDescent="0.25">
      <c r="A236" s="317" t="s">
        <v>436</v>
      </c>
      <c r="B236" s="309" t="s">
        <v>412</v>
      </c>
      <c r="C236" s="323"/>
      <c r="D236" s="323"/>
      <c r="E236" s="311">
        <v>0</v>
      </c>
    </row>
    <row r="237" spans="1:21" ht="18" hidden="1" customHeight="1" thickBot="1" x14ac:dyDescent="0.3">
      <c r="A237" s="313" t="s">
        <v>413</v>
      </c>
      <c r="B237" s="313"/>
      <c r="C237" s="313"/>
      <c r="D237" s="315" t="s">
        <v>437</v>
      </c>
      <c r="E237" s="316">
        <f>SUM(E236:E236)</f>
        <v>0</v>
      </c>
    </row>
    <row r="238" spans="1:21" ht="18" hidden="1" customHeight="1" x14ac:dyDescent="0.25">
      <c r="A238" s="324"/>
      <c r="B238" s="325"/>
      <c r="C238" s="325"/>
      <c r="D238" s="325"/>
      <c r="E238" s="325"/>
      <c r="F238" s="306"/>
    </row>
    <row r="239" spans="1:21" s="276" customFormat="1" ht="24.6" hidden="1" customHeight="1" x14ac:dyDescent="0.25">
      <c r="A239" s="468" t="s">
        <v>438</v>
      </c>
      <c r="B239" s="468"/>
      <c r="C239" s="468"/>
      <c r="D239" s="468"/>
      <c r="E239" s="468"/>
    </row>
    <row r="240" spans="1:21" ht="63.75" hidden="1" x14ac:dyDescent="0.25">
      <c r="A240" s="324"/>
      <c r="B240" s="307" t="s">
        <v>407</v>
      </c>
      <c r="C240" s="307" t="s">
        <v>439</v>
      </c>
      <c r="D240" s="307" t="s">
        <v>440</v>
      </c>
      <c r="E240" s="307" t="s">
        <v>441</v>
      </c>
      <c r="G240" s="326"/>
      <c r="P240" s="276"/>
      <c r="Q240" s="276"/>
      <c r="R240" s="276"/>
      <c r="S240" s="276"/>
      <c r="T240" s="276"/>
      <c r="U240" s="276"/>
    </row>
    <row r="241" spans="1:21" ht="18" hidden="1" customHeight="1" x14ac:dyDescent="0.25">
      <c r="A241" s="469" t="s">
        <v>442</v>
      </c>
      <c r="B241" s="327" t="s">
        <v>443</v>
      </c>
      <c r="C241" s="310"/>
      <c r="D241" s="311">
        <v>0</v>
      </c>
      <c r="E241" s="311">
        <v>0</v>
      </c>
      <c r="G241" s="326"/>
      <c r="P241" s="276"/>
      <c r="Q241" s="276"/>
      <c r="R241" s="276"/>
      <c r="S241" s="276"/>
      <c r="T241" s="276"/>
      <c r="U241" s="276"/>
    </row>
    <row r="242" spans="1:21" ht="18" hidden="1" customHeight="1" x14ac:dyDescent="0.25">
      <c r="A242" s="469"/>
      <c r="B242" s="327" t="s">
        <v>444</v>
      </c>
      <c r="C242" s="310"/>
      <c r="D242" s="311">
        <v>0</v>
      </c>
      <c r="E242" s="311">
        <v>0</v>
      </c>
      <c r="G242" s="326"/>
      <c r="P242" s="276"/>
      <c r="Q242" s="276"/>
      <c r="R242" s="276"/>
      <c r="S242" s="276"/>
      <c r="T242" s="276"/>
      <c r="U242" s="276"/>
    </row>
    <row r="243" spans="1:21" ht="18" hidden="1" customHeight="1" x14ac:dyDescent="0.25">
      <c r="A243" s="469"/>
      <c r="B243" s="327" t="s">
        <v>445</v>
      </c>
      <c r="C243" s="310"/>
      <c r="D243" s="311">
        <v>0</v>
      </c>
      <c r="E243" s="311">
        <v>0</v>
      </c>
      <c r="G243" s="326"/>
      <c r="P243" s="276"/>
      <c r="Q243" s="276"/>
      <c r="R243" s="276"/>
      <c r="S243" s="276"/>
      <c r="T243" s="276"/>
      <c r="U243" s="276"/>
    </row>
    <row r="244" spans="1:21" ht="18" hidden="1" customHeight="1" x14ac:dyDescent="0.25">
      <c r="A244" s="469"/>
      <c r="B244" s="328" t="s">
        <v>446</v>
      </c>
      <c r="C244" s="310"/>
      <c r="D244" s="311">
        <v>0</v>
      </c>
      <c r="E244" s="311">
        <v>0</v>
      </c>
      <c r="G244" s="326"/>
      <c r="P244" s="276"/>
      <c r="Q244" s="276"/>
      <c r="R244" s="276"/>
      <c r="S244" s="276"/>
      <c r="T244" s="276"/>
      <c r="U244" s="276"/>
    </row>
    <row r="245" spans="1:21" ht="18" hidden="1" customHeight="1" thickBot="1" x14ac:dyDescent="0.3">
      <c r="A245" s="469"/>
      <c r="B245" s="329" t="s">
        <v>412</v>
      </c>
      <c r="C245" s="310"/>
      <c r="D245" s="311">
        <v>0</v>
      </c>
      <c r="E245" s="311">
        <v>0</v>
      </c>
      <c r="G245" s="326"/>
      <c r="P245" s="276"/>
      <c r="Q245" s="276"/>
      <c r="R245" s="276"/>
      <c r="S245" s="276"/>
      <c r="T245" s="276"/>
      <c r="U245" s="276"/>
    </row>
    <row r="246" spans="1:21" ht="18" hidden="1" customHeight="1" thickBot="1" x14ac:dyDescent="0.3">
      <c r="A246" s="313" t="s">
        <v>413</v>
      </c>
      <c r="B246" s="313"/>
      <c r="C246" s="313"/>
      <c r="D246" s="315" t="s">
        <v>447</v>
      </c>
      <c r="E246" s="316">
        <f>SUM(E241:E245)</f>
        <v>0</v>
      </c>
      <c r="F246" s="330"/>
      <c r="G246" s="306"/>
      <c r="P246" s="276"/>
      <c r="Q246" s="276"/>
      <c r="R246" s="276"/>
      <c r="S246" s="276"/>
      <c r="T246" s="276"/>
      <c r="U246" s="276"/>
    </row>
    <row r="247" spans="1:21" s="290" customFormat="1" ht="35.1" hidden="1" customHeight="1" thickBot="1" x14ac:dyDescent="0.3">
      <c r="A247" s="331"/>
      <c r="B247" s="470" t="s">
        <v>448</v>
      </c>
      <c r="C247" s="470"/>
      <c r="D247" s="470"/>
      <c r="E247" s="470"/>
    </row>
    <row r="248" spans="1:21" s="290" customFormat="1" ht="15" hidden="1" thickBot="1" x14ac:dyDescent="0.3">
      <c r="A248" s="313" t="s">
        <v>413</v>
      </c>
      <c r="B248" s="313"/>
      <c r="C248" s="313"/>
      <c r="D248" s="315" t="s">
        <v>449</v>
      </c>
      <c r="E248" s="316">
        <v>0</v>
      </c>
    </row>
    <row r="249" spans="1:21" ht="35.1" hidden="1" customHeight="1" x14ac:dyDescent="0.25">
      <c r="A249" s="324"/>
      <c r="B249" s="276"/>
      <c r="C249" s="276"/>
      <c r="D249" s="276"/>
      <c r="E249" s="276"/>
      <c r="F249" s="306"/>
    </row>
    <row r="250" spans="1:21" ht="30" hidden="1" customHeight="1" x14ac:dyDescent="0.25">
      <c r="A250" s="324"/>
      <c r="B250" s="276"/>
      <c r="C250" s="276"/>
      <c r="D250" s="276"/>
      <c r="E250" s="276"/>
      <c r="F250" s="333" t="s">
        <v>450</v>
      </c>
    </row>
    <row r="251" spans="1:21" s="276" customFormat="1" ht="33.950000000000003" hidden="1" customHeight="1" x14ac:dyDescent="0.25">
      <c r="A251" s="462" t="s">
        <v>509</v>
      </c>
      <c r="B251" s="462"/>
      <c r="C251" s="462"/>
      <c r="D251" s="462"/>
      <c r="E251" s="462"/>
    </row>
    <row r="252" spans="1:21" s="276" customFormat="1" ht="26.1" hidden="1" customHeight="1" x14ac:dyDescent="0.25">
      <c r="A252" s="468" t="s">
        <v>406</v>
      </c>
      <c r="B252" s="468"/>
      <c r="C252" s="468"/>
      <c r="D252" s="468"/>
      <c r="E252" s="468"/>
    </row>
    <row r="253" spans="1:21" ht="25.5" hidden="1" x14ac:dyDescent="0.25">
      <c r="A253" s="324"/>
      <c r="B253" s="307" t="s">
        <v>407</v>
      </c>
      <c r="C253" s="307" t="s">
        <v>408</v>
      </c>
      <c r="D253" s="307" t="s">
        <v>409</v>
      </c>
      <c r="E253" s="308" t="s">
        <v>410</v>
      </c>
    </row>
    <row r="254" spans="1:21" ht="18" hidden="1" customHeight="1" x14ac:dyDescent="0.25">
      <c r="A254" s="469" t="s">
        <v>162</v>
      </c>
      <c r="B254" s="309" t="s">
        <v>411</v>
      </c>
      <c r="C254" s="310" t="s">
        <v>405</v>
      </c>
      <c r="D254" s="310"/>
      <c r="E254" s="311">
        <v>0</v>
      </c>
    </row>
    <row r="255" spans="1:21" ht="18" hidden="1" customHeight="1" thickBot="1" x14ac:dyDescent="0.3">
      <c r="A255" s="469"/>
      <c r="B255" s="312" t="s">
        <v>412</v>
      </c>
      <c r="C255" s="310" t="s">
        <v>405</v>
      </c>
      <c r="D255" s="310"/>
      <c r="E255" s="311">
        <v>0</v>
      </c>
    </row>
    <row r="256" spans="1:21" ht="18" hidden="1" customHeight="1" thickBot="1" x14ac:dyDescent="0.3">
      <c r="A256" s="313" t="s">
        <v>413</v>
      </c>
      <c r="B256" s="314"/>
      <c r="C256" s="313"/>
      <c r="D256" s="315" t="s">
        <v>414</v>
      </c>
      <c r="E256" s="316">
        <f>SUM(E254:E255)</f>
        <v>0</v>
      </c>
    </row>
    <row r="257" spans="1:5" ht="18" hidden="1" customHeight="1" x14ac:dyDescent="0.25">
      <c r="A257" s="469" t="s">
        <v>164</v>
      </c>
      <c r="B257" s="309" t="s">
        <v>463</v>
      </c>
      <c r="C257" s="310" t="s">
        <v>405</v>
      </c>
      <c r="D257" s="310"/>
      <c r="E257" s="311">
        <v>0</v>
      </c>
    </row>
    <row r="258" spans="1:5" ht="18" hidden="1" customHeight="1" x14ac:dyDescent="0.25">
      <c r="A258" s="469"/>
      <c r="B258" s="309" t="s">
        <v>416</v>
      </c>
      <c r="C258" s="310" t="s">
        <v>405</v>
      </c>
      <c r="D258" s="310"/>
      <c r="E258" s="311">
        <v>0</v>
      </c>
    </row>
    <row r="259" spans="1:5" ht="18" hidden="1" customHeight="1" thickBot="1" x14ac:dyDescent="0.3">
      <c r="A259" s="469"/>
      <c r="B259" s="312" t="s">
        <v>412</v>
      </c>
      <c r="C259" s="310" t="s">
        <v>405</v>
      </c>
      <c r="D259" s="310"/>
      <c r="E259" s="311">
        <v>0</v>
      </c>
    </row>
    <row r="260" spans="1:5" ht="18" hidden="1" customHeight="1" thickBot="1" x14ac:dyDescent="0.3">
      <c r="A260" s="313" t="s">
        <v>413</v>
      </c>
      <c r="B260" s="314"/>
      <c r="C260" s="313"/>
      <c r="D260" s="315" t="s">
        <v>417</v>
      </c>
      <c r="E260" s="316">
        <f>SUM(E257:E259)</f>
        <v>0</v>
      </c>
    </row>
    <row r="261" spans="1:5" ht="18" hidden="1" customHeight="1" x14ac:dyDescent="0.25">
      <c r="A261" s="469" t="s">
        <v>418</v>
      </c>
      <c r="B261" s="309" t="s">
        <v>504</v>
      </c>
      <c r="C261" s="310" t="s">
        <v>405</v>
      </c>
      <c r="D261" s="310"/>
      <c r="E261" s="311">
        <v>0</v>
      </c>
    </row>
    <row r="262" spans="1:5" ht="18" hidden="1" customHeight="1" x14ac:dyDescent="0.25">
      <c r="A262" s="469"/>
      <c r="B262" s="309" t="s">
        <v>505</v>
      </c>
      <c r="C262" s="310" t="s">
        <v>405</v>
      </c>
      <c r="D262" s="310"/>
      <c r="E262" s="311">
        <v>0</v>
      </c>
    </row>
    <row r="263" spans="1:5" ht="18" hidden="1" customHeight="1" x14ac:dyDescent="0.25">
      <c r="A263" s="469"/>
      <c r="B263" s="309" t="s">
        <v>510</v>
      </c>
      <c r="C263" s="310" t="s">
        <v>405</v>
      </c>
      <c r="D263" s="310"/>
      <c r="E263" s="311">
        <v>0</v>
      </c>
    </row>
    <row r="264" spans="1:5" ht="18" hidden="1" customHeight="1" x14ac:dyDescent="0.25">
      <c r="A264" s="469"/>
      <c r="B264" s="309" t="s">
        <v>507</v>
      </c>
      <c r="C264" s="310" t="s">
        <v>405</v>
      </c>
      <c r="D264" s="310"/>
      <c r="E264" s="311">
        <v>0</v>
      </c>
    </row>
    <row r="265" spans="1:5" ht="18" hidden="1" customHeight="1" x14ac:dyDescent="0.25">
      <c r="A265" s="469"/>
      <c r="B265" s="309" t="s">
        <v>508</v>
      </c>
      <c r="C265" s="310" t="s">
        <v>405</v>
      </c>
      <c r="D265" s="310"/>
      <c r="E265" s="311">
        <v>0</v>
      </c>
    </row>
    <row r="266" spans="1:5" ht="18" hidden="1" customHeight="1" thickBot="1" x14ac:dyDescent="0.3">
      <c r="A266" s="469"/>
      <c r="B266" s="312" t="s">
        <v>412</v>
      </c>
      <c r="C266" s="310" t="s">
        <v>405</v>
      </c>
      <c r="D266" s="310"/>
      <c r="E266" s="311">
        <v>0</v>
      </c>
    </row>
    <row r="267" spans="1:5" ht="18" hidden="1" customHeight="1" thickBot="1" x14ac:dyDescent="0.3">
      <c r="A267" s="313" t="s">
        <v>413</v>
      </c>
      <c r="B267" s="314"/>
      <c r="C267" s="313"/>
      <c r="D267" s="315" t="s">
        <v>429</v>
      </c>
      <c r="E267" s="316">
        <f>SUM(E261:E266)</f>
        <v>0</v>
      </c>
    </row>
    <row r="268" spans="1:5" ht="18" hidden="1" customHeight="1" x14ac:dyDescent="0.25">
      <c r="A268" s="469" t="s">
        <v>178</v>
      </c>
      <c r="B268" s="309" t="s">
        <v>460</v>
      </c>
      <c r="C268" s="323"/>
      <c r="D268" s="323"/>
      <c r="E268" s="311">
        <v>0</v>
      </c>
    </row>
    <row r="269" spans="1:5" ht="18" hidden="1" customHeight="1" x14ac:dyDescent="0.25">
      <c r="A269" s="469"/>
      <c r="B269" s="309" t="s">
        <v>430</v>
      </c>
      <c r="C269" s="323"/>
      <c r="D269" s="323"/>
      <c r="E269" s="311">
        <v>0</v>
      </c>
    </row>
    <row r="270" spans="1:5" ht="18" hidden="1" customHeight="1" x14ac:dyDescent="0.25">
      <c r="A270" s="469"/>
      <c r="B270" s="309" t="s">
        <v>499</v>
      </c>
      <c r="C270" s="323"/>
      <c r="D270" s="323"/>
      <c r="E270" s="311">
        <v>0</v>
      </c>
    </row>
    <row r="271" spans="1:5" ht="18" hidden="1" customHeight="1" thickBot="1" x14ac:dyDescent="0.3">
      <c r="A271" s="469"/>
      <c r="B271" s="312" t="s">
        <v>412</v>
      </c>
      <c r="C271" s="323"/>
      <c r="D271" s="323"/>
      <c r="E271" s="311">
        <v>0</v>
      </c>
    </row>
    <row r="272" spans="1:5" ht="18" hidden="1" customHeight="1" thickBot="1" x14ac:dyDescent="0.3">
      <c r="A272" s="313" t="s">
        <v>413</v>
      </c>
      <c r="B272" s="314"/>
      <c r="C272" s="313"/>
      <c r="D272" s="315" t="s">
        <v>435</v>
      </c>
      <c r="E272" s="316">
        <f>SUM(E268:E271)</f>
        <v>0</v>
      </c>
    </row>
    <row r="273" spans="1:21" ht="25.5" hidden="1" x14ac:dyDescent="0.25">
      <c r="A273" s="317" t="s">
        <v>436</v>
      </c>
      <c r="B273" s="309" t="s">
        <v>412</v>
      </c>
      <c r="C273" s="323"/>
      <c r="D273" s="323"/>
      <c r="E273" s="311">
        <v>0</v>
      </c>
    </row>
    <row r="274" spans="1:21" ht="18" hidden="1" customHeight="1" thickBot="1" x14ac:dyDescent="0.3">
      <c r="A274" s="313" t="s">
        <v>413</v>
      </c>
      <c r="B274" s="313"/>
      <c r="C274" s="313"/>
      <c r="D274" s="315" t="s">
        <v>437</v>
      </c>
      <c r="E274" s="316">
        <f>SUM(E273:E273)</f>
        <v>0</v>
      </c>
    </row>
    <row r="275" spans="1:21" ht="18" hidden="1" customHeight="1" x14ac:dyDescent="0.25">
      <c r="A275" s="324"/>
      <c r="B275" s="325"/>
      <c r="C275" s="325"/>
      <c r="D275" s="325"/>
      <c r="E275" s="325"/>
      <c r="F275" s="306"/>
    </row>
    <row r="276" spans="1:21" s="276" customFormat="1" ht="26.1" hidden="1" customHeight="1" x14ac:dyDescent="0.25">
      <c r="A276" s="468" t="s">
        <v>438</v>
      </c>
      <c r="B276" s="468"/>
      <c r="C276" s="468"/>
      <c r="D276" s="468"/>
      <c r="E276" s="468"/>
    </row>
    <row r="277" spans="1:21" ht="63.75" hidden="1" x14ac:dyDescent="0.25">
      <c r="A277" s="324"/>
      <c r="B277" s="307" t="s">
        <v>407</v>
      </c>
      <c r="C277" s="307" t="s">
        <v>439</v>
      </c>
      <c r="D277" s="307" t="s">
        <v>440</v>
      </c>
      <c r="E277" s="307" t="s">
        <v>441</v>
      </c>
      <c r="G277" s="326"/>
      <c r="P277" s="276"/>
      <c r="Q277" s="276"/>
      <c r="R277" s="276"/>
      <c r="S277" s="276"/>
      <c r="T277" s="276"/>
      <c r="U277" s="276"/>
    </row>
    <row r="278" spans="1:21" ht="18" hidden="1" customHeight="1" x14ac:dyDescent="0.25">
      <c r="A278" s="469" t="s">
        <v>442</v>
      </c>
      <c r="B278" s="327" t="s">
        <v>443</v>
      </c>
      <c r="C278" s="310"/>
      <c r="D278" s="311">
        <v>0</v>
      </c>
      <c r="E278" s="311">
        <v>0</v>
      </c>
      <c r="G278" s="326"/>
      <c r="P278" s="276"/>
      <c r="Q278" s="276"/>
      <c r="R278" s="276"/>
      <c r="S278" s="276"/>
      <c r="T278" s="276"/>
      <c r="U278" s="276"/>
    </row>
    <row r="279" spans="1:21" ht="18" hidden="1" customHeight="1" x14ac:dyDescent="0.25">
      <c r="A279" s="469"/>
      <c r="B279" s="327" t="s">
        <v>444</v>
      </c>
      <c r="C279" s="310"/>
      <c r="D279" s="311">
        <v>0</v>
      </c>
      <c r="E279" s="311">
        <v>0</v>
      </c>
      <c r="G279" s="326"/>
      <c r="P279" s="276"/>
      <c r="Q279" s="276"/>
      <c r="R279" s="276"/>
      <c r="S279" s="276"/>
      <c r="T279" s="276"/>
      <c r="U279" s="276"/>
    </row>
    <row r="280" spans="1:21" ht="18" hidden="1" customHeight="1" x14ac:dyDescent="0.25">
      <c r="A280" s="469"/>
      <c r="B280" s="327" t="s">
        <v>445</v>
      </c>
      <c r="C280" s="310"/>
      <c r="D280" s="311">
        <v>0</v>
      </c>
      <c r="E280" s="311">
        <v>0</v>
      </c>
      <c r="G280" s="326"/>
      <c r="P280" s="276"/>
      <c r="Q280" s="276"/>
      <c r="R280" s="276"/>
      <c r="S280" s="276"/>
      <c r="T280" s="276"/>
      <c r="U280" s="276"/>
    </row>
    <row r="281" spans="1:21" ht="18" hidden="1" customHeight="1" x14ac:dyDescent="0.25">
      <c r="A281" s="469"/>
      <c r="B281" s="328" t="s">
        <v>446</v>
      </c>
      <c r="C281" s="310"/>
      <c r="D281" s="311">
        <v>0</v>
      </c>
      <c r="E281" s="311">
        <v>0</v>
      </c>
      <c r="G281" s="326"/>
      <c r="P281" s="276"/>
      <c r="Q281" s="276"/>
      <c r="R281" s="276"/>
      <c r="S281" s="276"/>
      <c r="T281" s="276"/>
      <c r="U281" s="276"/>
    </row>
    <row r="282" spans="1:21" ht="18" hidden="1" customHeight="1" thickBot="1" x14ac:dyDescent="0.3">
      <c r="A282" s="469"/>
      <c r="B282" s="329" t="s">
        <v>412</v>
      </c>
      <c r="C282" s="310"/>
      <c r="D282" s="311">
        <v>0</v>
      </c>
      <c r="E282" s="311">
        <v>0</v>
      </c>
      <c r="G282" s="326"/>
      <c r="P282" s="276"/>
      <c r="Q282" s="276"/>
      <c r="R282" s="276"/>
      <c r="S282" s="276"/>
      <c r="T282" s="276"/>
      <c r="U282" s="276"/>
    </row>
    <row r="283" spans="1:21" ht="18" hidden="1" customHeight="1" thickBot="1" x14ac:dyDescent="0.3">
      <c r="A283" s="313" t="s">
        <v>413</v>
      </c>
      <c r="B283" s="313"/>
      <c r="C283" s="313"/>
      <c r="D283" s="315" t="s">
        <v>447</v>
      </c>
      <c r="E283" s="316">
        <f>SUM(E278:E282)</f>
        <v>0</v>
      </c>
      <c r="F283" s="330"/>
      <c r="G283" s="306"/>
      <c r="P283" s="276"/>
      <c r="Q283" s="276"/>
      <c r="R283" s="276"/>
      <c r="S283" s="276"/>
      <c r="T283" s="276"/>
      <c r="U283" s="276"/>
    </row>
    <row r="284" spans="1:21" s="290" customFormat="1" ht="35.1" hidden="1" customHeight="1" thickBot="1" x14ac:dyDescent="0.3">
      <c r="A284" s="331"/>
      <c r="B284" s="470" t="s">
        <v>448</v>
      </c>
      <c r="C284" s="470"/>
      <c r="D284" s="470"/>
      <c r="E284" s="470"/>
    </row>
    <row r="285" spans="1:21" s="290" customFormat="1" ht="15" hidden="1" thickBot="1" x14ac:dyDescent="0.3">
      <c r="A285" s="313" t="s">
        <v>413</v>
      </c>
      <c r="B285" s="313"/>
      <c r="C285" s="313"/>
      <c r="D285" s="315" t="s">
        <v>449</v>
      </c>
      <c r="E285" s="316">
        <v>0</v>
      </c>
    </row>
    <row r="286" spans="1:21" ht="30" hidden="1" customHeight="1" x14ac:dyDescent="0.25">
      <c r="A286" s="324"/>
      <c r="B286" s="276"/>
      <c r="C286" s="276"/>
      <c r="D286" s="276"/>
      <c r="E286" s="276"/>
      <c r="F286" s="333" t="s">
        <v>450</v>
      </c>
    </row>
    <row r="287" spans="1:21" s="276" customFormat="1" ht="27.95" hidden="1" customHeight="1" x14ac:dyDescent="0.25">
      <c r="A287" s="462" t="s">
        <v>399</v>
      </c>
      <c r="B287" s="462"/>
      <c r="C287" s="462"/>
      <c r="D287" s="462"/>
      <c r="E287" s="462"/>
    </row>
    <row r="288" spans="1:21" s="276" customFormat="1" ht="24" hidden="1" customHeight="1" x14ac:dyDescent="0.25">
      <c r="A288" s="468" t="s">
        <v>406</v>
      </c>
      <c r="B288" s="468"/>
      <c r="C288" s="468"/>
      <c r="D288" s="468"/>
      <c r="E288" s="468"/>
    </row>
    <row r="289" spans="1:5" ht="25.5" hidden="1" x14ac:dyDescent="0.25">
      <c r="A289" s="324"/>
      <c r="B289" s="307" t="s">
        <v>407</v>
      </c>
      <c r="C289" s="307" t="s">
        <v>408</v>
      </c>
      <c r="D289" s="307" t="s">
        <v>409</v>
      </c>
      <c r="E289" s="308" t="s">
        <v>410</v>
      </c>
    </row>
    <row r="290" spans="1:5" ht="18" hidden="1" customHeight="1" x14ac:dyDescent="0.25">
      <c r="A290" s="469" t="s">
        <v>162</v>
      </c>
      <c r="B290" s="309" t="s">
        <v>411</v>
      </c>
      <c r="C290" s="310" t="s">
        <v>405</v>
      </c>
      <c r="D290" s="310"/>
      <c r="E290" s="311">
        <v>0</v>
      </c>
    </row>
    <row r="291" spans="1:5" ht="18" hidden="1" customHeight="1" thickBot="1" x14ac:dyDescent="0.3">
      <c r="A291" s="469"/>
      <c r="B291" s="312" t="s">
        <v>412</v>
      </c>
      <c r="C291" s="310" t="s">
        <v>405</v>
      </c>
      <c r="D291" s="310"/>
      <c r="E291" s="311">
        <v>0</v>
      </c>
    </row>
    <row r="292" spans="1:5" ht="18" hidden="1" customHeight="1" thickBot="1" x14ac:dyDescent="0.3">
      <c r="A292" s="313" t="s">
        <v>413</v>
      </c>
      <c r="B292" s="314"/>
      <c r="C292" s="313"/>
      <c r="D292" s="315" t="s">
        <v>414</v>
      </c>
      <c r="E292" s="316">
        <f>SUM(E290:E291)</f>
        <v>0</v>
      </c>
    </row>
    <row r="293" spans="1:5" ht="18" hidden="1" customHeight="1" x14ac:dyDescent="0.25">
      <c r="A293" s="469" t="s">
        <v>164</v>
      </c>
      <c r="B293" s="318" t="s">
        <v>511</v>
      </c>
      <c r="C293" s="310" t="s">
        <v>405</v>
      </c>
      <c r="D293" s="310"/>
      <c r="E293" s="311">
        <v>0</v>
      </c>
    </row>
    <row r="294" spans="1:5" ht="18" hidden="1" customHeight="1" x14ac:dyDescent="0.25">
      <c r="A294" s="469"/>
      <c r="B294" s="309" t="s">
        <v>416</v>
      </c>
      <c r="C294" s="310" t="s">
        <v>405</v>
      </c>
      <c r="D294" s="310"/>
      <c r="E294" s="311">
        <v>0</v>
      </c>
    </row>
    <row r="295" spans="1:5" ht="18" hidden="1" customHeight="1" thickBot="1" x14ac:dyDescent="0.3">
      <c r="A295" s="469"/>
      <c r="B295" s="312" t="s">
        <v>412</v>
      </c>
      <c r="C295" s="310" t="s">
        <v>405</v>
      </c>
      <c r="D295" s="310"/>
      <c r="E295" s="311">
        <v>0</v>
      </c>
    </row>
    <row r="296" spans="1:5" ht="18" hidden="1" customHeight="1" thickBot="1" x14ac:dyDescent="0.3">
      <c r="A296" s="313" t="s">
        <v>413</v>
      </c>
      <c r="B296" s="314"/>
      <c r="C296" s="313"/>
      <c r="D296" s="315" t="s">
        <v>417</v>
      </c>
      <c r="E296" s="316">
        <f>SUM(E293:E295)</f>
        <v>0</v>
      </c>
    </row>
    <row r="297" spans="1:5" ht="18" hidden="1" customHeight="1" x14ac:dyDescent="0.25">
      <c r="A297" s="469" t="s">
        <v>418</v>
      </c>
      <c r="B297" s="318" t="s">
        <v>512</v>
      </c>
      <c r="C297" s="310" t="s">
        <v>405</v>
      </c>
      <c r="D297" s="310"/>
      <c r="E297" s="311">
        <v>0</v>
      </c>
    </row>
    <row r="298" spans="1:5" ht="18" hidden="1" customHeight="1" x14ac:dyDescent="0.25">
      <c r="A298" s="469"/>
      <c r="B298" s="318" t="s">
        <v>513</v>
      </c>
      <c r="C298" s="310" t="s">
        <v>405</v>
      </c>
      <c r="D298" s="310"/>
      <c r="E298" s="311">
        <v>0</v>
      </c>
    </row>
    <row r="299" spans="1:5" ht="25.5" hidden="1" x14ac:dyDescent="0.25">
      <c r="A299" s="469"/>
      <c r="B299" s="327" t="s">
        <v>514</v>
      </c>
      <c r="C299" s="310" t="s">
        <v>405</v>
      </c>
      <c r="D299" s="310"/>
      <c r="E299" s="311">
        <v>0</v>
      </c>
    </row>
    <row r="300" spans="1:5" ht="18" hidden="1" customHeight="1" x14ac:dyDescent="0.25">
      <c r="A300" s="469"/>
      <c r="B300" s="309" t="s">
        <v>515</v>
      </c>
      <c r="C300" s="310" t="s">
        <v>405</v>
      </c>
      <c r="D300" s="310"/>
      <c r="E300" s="311">
        <v>0</v>
      </c>
    </row>
    <row r="301" spans="1:5" ht="18" hidden="1" customHeight="1" x14ac:dyDescent="0.25">
      <c r="A301" s="469"/>
      <c r="B301" s="309" t="s">
        <v>516</v>
      </c>
      <c r="C301" s="310" t="s">
        <v>405</v>
      </c>
      <c r="D301" s="310"/>
      <c r="E301" s="311">
        <v>0</v>
      </c>
    </row>
    <row r="302" spans="1:5" ht="18" hidden="1" customHeight="1" x14ac:dyDescent="0.25">
      <c r="A302" s="469"/>
      <c r="B302" s="318" t="s">
        <v>517</v>
      </c>
      <c r="C302" s="310" t="s">
        <v>405</v>
      </c>
      <c r="D302" s="310"/>
      <c r="E302" s="311">
        <v>0</v>
      </c>
    </row>
    <row r="303" spans="1:5" ht="18" hidden="1" customHeight="1" x14ac:dyDescent="0.25">
      <c r="A303" s="469"/>
      <c r="B303" s="309" t="s">
        <v>518</v>
      </c>
      <c r="C303" s="310" t="s">
        <v>405</v>
      </c>
      <c r="D303" s="310"/>
      <c r="E303" s="311">
        <v>0</v>
      </c>
    </row>
    <row r="304" spans="1:5" ht="25.5" hidden="1" x14ac:dyDescent="0.25">
      <c r="A304" s="469"/>
      <c r="B304" s="327" t="s">
        <v>519</v>
      </c>
      <c r="C304" s="310" t="s">
        <v>405</v>
      </c>
      <c r="D304" s="310"/>
      <c r="E304" s="311">
        <v>0</v>
      </c>
    </row>
    <row r="305" spans="1:5" ht="18" hidden="1" customHeight="1" thickBot="1" x14ac:dyDescent="0.3">
      <c r="A305" s="469"/>
      <c r="B305" s="312" t="s">
        <v>412</v>
      </c>
      <c r="C305" s="310" t="s">
        <v>405</v>
      </c>
      <c r="D305" s="310"/>
      <c r="E305" s="311">
        <v>0</v>
      </c>
    </row>
    <row r="306" spans="1:5" ht="18" hidden="1" customHeight="1" thickBot="1" x14ac:dyDescent="0.3">
      <c r="A306" s="313" t="s">
        <v>413</v>
      </c>
      <c r="B306" s="314"/>
      <c r="C306" s="313"/>
      <c r="D306" s="315" t="s">
        <v>429</v>
      </c>
      <c r="E306" s="316">
        <f>SUM(E297:E305)</f>
        <v>0</v>
      </c>
    </row>
    <row r="307" spans="1:5" ht="18" hidden="1" customHeight="1" x14ac:dyDescent="0.25">
      <c r="A307" s="469" t="s">
        <v>178</v>
      </c>
      <c r="B307" s="318" t="s">
        <v>460</v>
      </c>
      <c r="C307" s="323"/>
      <c r="D307" s="323"/>
      <c r="E307" s="311">
        <v>0</v>
      </c>
    </row>
    <row r="308" spans="1:5" ht="18" hidden="1" customHeight="1" x14ac:dyDescent="0.25">
      <c r="A308" s="469"/>
      <c r="B308" s="309" t="s">
        <v>430</v>
      </c>
      <c r="C308" s="323"/>
      <c r="D308" s="323"/>
      <c r="E308" s="311">
        <v>0</v>
      </c>
    </row>
    <row r="309" spans="1:5" ht="18" hidden="1" customHeight="1" x14ac:dyDescent="0.25">
      <c r="A309" s="469"/>
      <c r="B309" s="309" t="s">
        <v>431</v>
      </c>
      <c r="C309" s="323"/>
      <c r="D309" s="323"/>
      <c r="E309" s="311">
        <v>0</v>
      </c>
    </row>
    <row r="310" spans="1:5" ht="18" hidden="1" customHeight="1" thickBot="1" x14ac:dyDescent="0.3">
      <c r="A310" s="469"/>
      <c r="B310" s="312" t="s">
        <v>412</v>
      </c>
      <c r="C310" s="323"/>
      <c r="D310" s="323"/>
      <c r="E310" s="311">
        <v>0</v>
      </c>
    </row>
    <row r="311" spans="1:5" ht="18" hidden="1" customHeight="1" thickBot="1" x14ac:dyDescent="0.3">
      <c r="A311" s="313" t="s">
        <v>413</v>
      </c>
      <c r="B311" s="314"/>
      <c r="C311" s="313"/>
      <c r="D311" s="315" t="s">
        <v>435</v>
      </c>
      <c r="E311" s="316">
        <f>SUM(E307:E310)</f>
        <v>0</v>
      </c>
    </row>
    <row r="312" spans="1:5" ht="25.5" hidden="1" x14ac:dyDescent="0.25">
      <c r="A312" s="317" t="s">
        <v>436</v>
      </c>
      <c r="B312" s="309" t="s">
        <v>412</v>
      </c>
      <c r="C312" s="323"/>
      <c r="D312" s="323"/>
      <c r="E312" s="311">
        <v>0</v>
      </c>
    </row>
    <row r="313" spans="1:5" ht="18" hidden="1" customHeight="1" thickBot="1" x14ac:dyDescent="0.3">
      <c r="A313" s="313" t="s">
        <v>413</v>
      </c>
      <c r="B313" s="313"/>
      <c r="C313" s="313"/>
      <c r="D313" s="315" t="s">
        <v>437</v>
      </c>
      <c r="E313" s="316">
        <f>SUM(E312:E312)</f>
        <v>0</v>
      </c>
    </row>
    <row r="314" spans="1:5" ht="18" hidden="1" customHeight="1" x14ac:dyDescent="0.25">
      <c r="A314" s="338"/>
      <c r="B314" s="339"/>
      <c r="C314" s="338"/>
      <c r="D314" s="340"/>
      <c r="E314" s="341"/>
    </row>
    <row r="315" spans="1:5" s="276" customFormat="1" ht="30" hidden="1" customHeight="1" x14ac:dyDescent="0.25">
      <c r="A315" s="468" t="s">
        <v>438</v>
      </c>
      <c r="B315" s="468"/>
      <c r="C315" s="468"/>
      <c r="D315" s="468"/>
      <c r="E315" s="468"/>
    </row>
    <row r="316" spans="1:5" ht="63.75" hidden="1" x14ac:dyDescent="0.25">
      <c r="A316" s="324"/>
      <c r="B316" s="307" t="s">
        <v>407</v>
      </c>
      <c r="C316" s="307" t="s">
        <v>439</v>
      </c>
      <c r="D316" s="307" t="s">
        <v>440</v>
      </c>
      <c r="E316" s="307" t="s">
        <v>441</v>
      </c>
    </row>
    <row r="317" spans="1:5" ht="18" hidden="1" customHeight="1" x14ac:dyDescent="0.25">
      <c r="A317" s="469" t="s">
        <v>442</v>
      </c>
      <c r="B317" s="327" t="s">
        <v>443</v>
      </c>
      <c r="C317" s="310"/>
      <c r="D317" s="311">
        <v>0</v>
      </c>
      <c r="E317" s="311">
        <v>0</v>
      </c>
    </row>
    <row r="318" spans="1:5" ht="18" hidden="1" customHeight="1" x14ac:dyDescent="0.25">
      <c r="A318" s="469"/>
      <c r="B318" s="327" t="s">
        <v>444</v>
      </c>
      <c r="C318" s="310"/>
      <c r="D318" s="311">
        <v>0</v>
      </c>
      <c r="E318" s="311">
        <v>0</v>
      </c>
    </row>
    <row r="319" spans="1:5" ht="18" hidden="1" customHeight="1" x14ac:dyDescent="0.25">
      <c r="A319" s="469"/>
      <c r="B319" s="327" t="s">
        <v>445</v>
      </c>
      <c r="C319" s="310"/>
      <c r="D319" s="311">
        <v>0</v>
      </c>
      <c r="E319" s="311">
        <v>0</v>
      </c>
    </row>
    <row r="320" spans="1:5" ht="18" hidden="1" customHeight="1" x14ac:dyDescent="0.25">
      <c r="A320" s="469"/>
      <c r="B320" s="328" t="s">
        <v>446</v>
      </c>
      <c r="C320" s="310"/>
      <c r="D320" s="311">
        <v>0</v>
      </c>
      <c r="E320" s="311">
        <v>0</v>
      </c>
    </row>
    <row r="321" spans="1:6" ht="18" hidden="1" customHeight="1" thickBot="1" x14ac:dyDescent="0.3">
      <c r="A321" s="469"/>
      <c r="B321" s="329" t="s">
        <v>412</v>
      </c>
      <c r="C321" s="310"/>
      <c r="D321" s="311">
        <v>0</v>
      </c>
      <c r="E321" s="311">
        <v>0</v>
      </c>
    </row>
    <row r="322" spans="1:6" ht="18" hidden="1" customHeight="1" thickBot="1" x14ac:dyDescent="0.3">
      <c r="A322" s="313" t="s">
        <v>413</v>
      </c>
      <c r="B322" s="342"/>
      <c r="C322" s="313"/>
      <c r="D322" s="315" t="s">
        <v>520</v>
      </c>
      <c r="E322" s="316">
        <f>SUM(E317:E321)</f>
        <v>0</v>
      </c>
      <c r="F322" s="330"/>
    </row>
    <row r="323" spans="1:6" hidden="1" x14ac:dyDescent="0.25">
      <c r="B323" s="324"/>
    </row>
    <row r="324" spans="1:6" s="290" customFormat="1" ht="35.1" hidden="1" customHeight="1" thickBot="1" x14ac:dyDescent="0.3">
      <c r="A324" s="331"/>
      <c r="B324" s="470" t="s">
        <v>448</v>
      </c>
      <c r="C324" s="470"/>
      <c r="D324" s="470"/>
      <c r="E324" s="470"/>
    </row>
    <row r="325" spans="1:6" s="290" customFormat="1" ht="15" hidden="1" thickBot="1" x14ac:dyDescent="0.3">
      <c r="A325" s="313" t="s">
        <v>413</v>
      </c>
      <c r="B325" s="343"/>
      <c r="C325" s="313"/>
      <c r="D325" s="315" t="s">
        <v>521</v>
      </c>
      <c r="E325" s="316">
        <v>0</v>
      </c>
      <c r="F325" s="344"/>
    </row>
    <row r="326" spans="1:6" s="290" customFormat="1" ht="15" x14ac:dyDescent="0.25">
      <c r="B326" s="331"/>
      <c r="F326" s="333" t="s">
        <v>450</v>
      </c>
    </row>
    <row r="327" spans="1:6" s="345" customFormat="1" ht="23.25" x14ac:dyDescent="0.25">
      <c r="A327" s="472" t="s">
        <v>522</v>
      </c>
      <c r="B327" s="472"/>
      <c r="C327" s="472"/>
      <c r="D327" s="472"/>
      <c r="E327" s="472"/>
    </row>
    <row r="328" spans="1:6" s="345" customFormat="1" ht="15" x14ac:dyDescent="0.25"/>
    <row r="329" spans="1:6" s="345" customFormat="1" ht="30" customHeight="1" x14ac:dyDescent="0.25">
      <c r="A329" s="459" t="s">
        <v>523</v>
      </c>
      <c r="B329" s="459"/>
      <c r="C329" s="459"/>
      <c r="D329" s="459"/>
      <c r="E329" s="459"/>
    </row>
    <row r="330" spans="1:6" s="345" customFormat="1" ht="15.75" thickBot="1" x14ac:dyDescent="0.3">
      <c r="A330" s="287" t="s">
        <v>524</v>
      </c>
      <c r="B330" s="278"/>
      <c r="C330" s="278"/>
      <c r="D330" s="278"/>
      <c r="E330" s="278"/>
    </row>
    <row r="331" spans="1:6" s="345" customFormat="1" ht="30.75" thickBot="1" x14ac:dyDescent="0.3">
      <c r="A331" s="280"/>
      <c r="B331" s="280"/>
      <c r="C331" s="346" t="s">
        <v>525</v>
      </c>
      <c r="D331" s="347" t="s">
        <v>526</v>
      </c>
      <c r="E331" s="348" t="s">
        <v>527</v>
      </c>
    </row>
    <row r="332" spans="1:6" s="345" customFormat="1" ht="30" x14ac:dyDescent="0.25">
      <c r="A332" s="349" t="s">
        <v>528</v>
      </c>
      <c r="B332" s="350" t="s">
        <v>529</v>
      </c>
      <c r="C332" s="351" t="s">
        <v>530</v>
      </c>
      <c r="D332" s="352" t="s">
        <v>530</v>
      </c>
      <c r="E332" s="353" t="s">
        <v>530</v>
      </c>
    </row>
    <row r="333" spans="1:6" s="345" customFormat="1" ht="15" x14ac:dyDescent="0.25">
      <c r="A333" s="354" t="s">
        <v>531</v>
      </c>
      <c r="B333" s="355" t="s">
        <v>532</v>
      </c>
      <c r="C333" s="356"/>
      <c r="D333" s="357"/>
      <c r="E333" s="358"/>
    </row>
    <row r="334" spans="1:6" s="345" customFormat="1" ht="15" x14ac:dyDescent="0.25">
      <c r="A334" s="359"/>
      <c r="B334" s="360" t="s">
        <v>533</v>
      </c>
      <c r="C334" s="361"/>
      <c r="D334" s="362"/>
      <c r="E334" s="363"/>
    </row>
    <row r="335" spans="1:6" s="345" customFormat="1" ht="15" x14ac:dyDescent="0.25">
      <c r="A335" s="359"/>
      <c r="B335" s="360" t="s">
        <v>534</v>
      </c>
      <c r="C335" s="361"/>
      <c r="D335" s="362"/>
      <c r="E335" s="363"/>
    </row>
    <row r="336" spans="1:6" s="345" customFormat="1" ht="15" x14ac:dyDescent="0.25">
      <c r="A336" s="359"/>
      <c r="B336" s="364" t="s">
        <v>535</v>
      </c>
      <c r="C336" s="365"/>
      <c r="D336" s="366"/>
      <c r="E336" s="367"/>
    </row>
    <row r="337" spans="1:5" s="345" customFormat="1" ht="15" x14ac:dyDescent="0.25">
      <c r="A337" s="359"/>
      <c r="B337" s="290"/>
      <c r="C337" s="368"/>
      <c r="D337" s="368"/>
      <c r="E337" s="369"/>
    </row>
    <row r="338" spans="1:5" s="345" customFormat="1" ht="15" x14ac:dyDescent="0.25">
      <c r="A338" s="370" t="s">
        <v>536</v>
      </c>
      <c r="B338" s="355" t="s">
        <v>537</v>
      </c>
      <c r="C338" s="371">
        <f>MIN(70%*E324,IF(OR(B286=G56,B286=G55),8000,5000))</f>
        <v>0</v>
      </c>
      <c r="D338" s="372">
        <v>0</v>
      </c>
      <c r="E338" s="358"/>
    </row>
    <row r="339" spans="1:5" s="345" customFormat="1" ht="15" x14ac:dyDescent="0.25">
      <c r="A339" s="359"/>
      <c r="B339" s="355" t="s">
        <v>538</v>
      </c>
      <c r="C339" s="361"/>
      <c r="D339" s="362"/>
      <c r="E339" s="363"/>
    </row>
    <row r="340" spans="1:5" s="345" customFormat="1" ht="15" x14ac:dyDescent="0.25">
      <c r="A340" s="359"/>
      <c r="B340" s="355" t="s">
        <v>539</v>
      </c>
      <c r="C340" s="361"/>
      <c r="D340" s="362"/>
      <c r="E340" s="363"/>
    </row>
    <row r="341" spans="1:5" s="345" customFormat="1" ht="15" x14ac:dyDescent="0.25">
      <c r="A341" s="359"/>
      <c r="B341" s="355" t="s">
        <v>540</v>
      </c>
      <c r="C341" s="361"/>
      <c r="D341" s="362"/>
      <c r="E341" s="363"/>
    </row>
    <row r="342" spans="1:5" s="345" customFormat="1" ht="15" x14ac:dyDescent="0.25">
      <c r="A342" s="359"/>
      <c r="B342" s="364" t="s">
        <v>535</v>
      </c>
      <c r="C342" s="365"/>
      <c r="D342" s="366"/>
      <c r="E342" s="367"/>
    </row>
    <row r="343" spans="1:5" s="345" customFormat="1" ht="15" x14ac:dyDescent="0.25">
      <c r="A343" s="373"/>
      <c r="B343" s="374"/>
      <c r="C343" s="375"/>
      <c r="D343" s="375"/>
      <c r="E343" s="376"/>
    </row>
    <row r="344" spans="1:5" s="345" customFormat="1" ht="15" x14ac:dyDescent="0.25">
      <c r="A344" s="370" t="s">
        <v>541</v>
      </c>
      <c r="B344" s="377" t="s">
        <v>542</v>
      </c>
      <c r="C344" s="378"/>
      <c r="D344" s="379"/>
      <c r="E344" s="380"/>
    </row>
    <row r="345" spans="1:5" s="345" customFormat="1" ht="15" x14ac:dyDescent="0.25">
      <c r="A345" s="373"/>
      <c r="B345" s="374"/>
      <c r="C345" s="374"/>
      <c r="D345" s="374"/>
      <c r="E345" s="381"/>
    </row>
    <row r="346" spans="1:5" s="345" customFormat="1" ht="15.75" thickBot="1" x14ac:dyDescent="0.3">
      <c r="A346" s="382"/>
      <c r="B346" s="383"/>
      <c r="C346" s="384"/>
      <c r="D346" s="385" t="s">
        <v>527</v>
      </c>
      <c r="E346" s="386">
        <f>SUM(E333:E344)</f>
        <v>0</v>
      </c>
    </row>
    <row r="347" spans="1:5" s="345" customFormat="1" ht="15" x14ac:dyDescent="0.25">
      <c r="A347" s="387"/>
      <c r="B347" s="388"/>
      <c r="C347" s="389"/>
      <c r="D347" s="390"/>
      <c r="E347" s="389"/>
    </row>
    <row r="348" spans="1:5" s="345" customFormat="1" ht="33.6" customHeight="1" x14ac:dyDescent="0.25">
      <c r="A348" s="473" t="s">
        <v>543</v>
      </c>
      <c r="B348" s="474"/>
      <c r="C348" s="474"/>
      <c r="D348" s="474"/>
      <c r="E348" s="475"/>
    </row>
  </sheetData>
  <mergeCells count="77">
    <mergeCell ref="A317:A321"/>
    <mergeCell ref="B324:E324"/>
    <mergeCell ref="A327:E327"/>
    <mergeCell ref="A329:E329"/>
    <mergeCell ref="A348:E348"/>
    <mergeCell ref="A315:E315"/>
    <mergeCell ref="A261:A266"/>
    <mergeCell ref="A268:A271"/>
    <mergeCell ref="A276:E276"/>
    <mergeCell ref="A278:A282"/>
    <mergeCell ref="B284:E284"/>
    <mergeCell ref="A287:E287"/>
    <mergeCell ref="A288:E288"/>
    <mergeCell ref="A290:A291"/>
    <mergeCell ref="A293:A295"/>
    <mergeCell ref="A297:A305"/>
    <mergeCell ref="A307:A310"/>
    <mergeCell ref="A257:A259"/>
    <mergeCell ref="A217:E217"/>
    <mergeCell ref="A219:A220"/>
    <mergeCell ref="A222:A223"/>
    <mergeCell ref="A225:A230"/>
    <mergeCell ref="A232:A234"/>
    <mergeCell ref="A239:E239"/>
    <mergeCell ref="A241:A245"/>
    <mergeCell ref="B247:E247"/>
    <mergeCell ref="A251:E251"/>
    <mergeCell ref="A252:E252"/>
    <mergeCell ref="A254:A255"/>
    <mergeCell ref="A216:E216"/>
    <mergeCell ref="B158:E158"/>
    <mergeCell ref="A161:E161"/>
    <mergeCell ref="A162:E162"/>
    <mergeCell ref="A164:A165"/>
    <mergeCell ref="A167:A169"/>
    <mergeCell ref="A171:A193"/>
    <mergeCell ref="A195:A198"/>
    <mergeCell ref="A200:A202"/>
    <mergeCell ref="A205:E205"/>
    <mergeCell ref="A207:A211"/>
    <mergeCell ref="B213:E213"/>
    <mergeCell ref="A152:A156"/>
    <mergeCell ref="A106:E106"/>
    <mergeCell ref="A108:A112"/>
    <mergeCell ref="B114:E114"/>
    <mergeCell ref="A117:E117"/>
    <mergeCell ref="A118:E118"/>
    <mergeCell ref="A119:E119"/>
    <mergeCell ref="A121:A122"/>
    <mergeCell ref="A124:A127"/>
    <mergeCell ref="A129:A141"/>
    <mergeCell ref="A143:A145"/>
    <mergeCell ref="A150:E150"/>
    <mergeCell ref="A98:A101"/>
    <mergeCell ref="A36:A38"/>
    <mergeCell ref="A40:A54"/>
    <mergeCell ref="A56:A61"/>
    <mergeCell ref="A66:E66"/>
    <mergeCell ref="A68:A72"/>
    <mergeCell ref="B74:E74"/>
    <mergeCell ref="A78:E78"/>
    <mergeCell ref="A79:E79"/>
    <mergeCell ref="A81:A82"/>
    <mergeCell ref="A84:A90"/>
    <mergeCell ref="A92:A96"/>
    <mergeCell ref="A33:A34"/>
    <mergeCell ref="B1:D1"/>
    <mergeCell ref="A2:E2"/>
    <mergeCell ref="C9:E9"/>
    <mergeCell ref="A11:E11"/>
    <mergeCell ref="A13:E13"/>
    <mergeCell ref="A16:E16"/>
    <mergeCell ref="A23:E23"/>
    <mergeCell ref="A25:E25"/>
    <mergeCell ref="A26:E26"/>
    <mergeCell ref="A30:E30"/>
    <mergeCell ref="A31:E31"/>
  </mergeCells>
  <dataValidations count="3">
    <dataValidation type="list" allowBlank="1" showInputMessage="1" showErrorMessage="1" sqref="C222:C223 C225:C230 C261:C266 C164:C165 C167:C169 C171:C193 C257:C259 C254:C255 C124:C127 C121:C122 C219:C220 C297:C305 C81:C82 C92:C96 C290:C291 C293:C295 C36:C38 C33:C34 C129:C141 C41:C47 C49:C54 C84:C90" xr:uid="{93BF3BF7-3B75-4589-AF35-848BA2211C60}">
      <formula1>"Choisir une valeur,Acquisition neuf,Acquisition occasion,Crédit-bail, Location"</formula1>
    </dataValidation>
    <dataValidation type="list" allowBlank="1" showInputMessage="1" showErrorMessage="1" sqref="C27" xr:uid="{58504706-6EFE-4C68-9814-49C4E0AC0AF4}">
      <formula1>"Choisir une valeur,Assujetti,Assujetti partiel,Non assujetti"</formula1>
    </dataValidation>
    <dataValidation type="list" allowBlank="1" showInputMessage="1" showErrorMessage="1" sqref="D28:D116 D161:D214" xr:uid="{093C2B1D-F8F4-484C-928F-7878F5527E41}">
      <formula1>"Choisir une valeur,Assujetti à la TVA,Non assujetti à la TVA,Assujetti partiel à la TVA"</formula1>
    </dataValidation>
  </dataValidations>
  <hyperlinks>
    <hyperlink ref="B17" location="Bois_Biomasse_énergie" display="Bois Biomasse énergie" xr:uid="{94CAE4AF-3A3E-41A9-890F-76783BB65B22}"/>
    <hyperlink ref="B18" location="Géothermie_de_surface_et_PAC_associées" display="Géothermie de surface et PAC associées" xr:uid="{936FB4D1-EADD-4CFD-AD3D-E7702C9310A9}"/>
    <hyperlink ref="B15" location="Réseau_de_chaleur_et_ou_de_froid" display="Réseau de chaleur et/ou de froid" xr:uid="{EBCB6431-6349-4921-9EE6-2527DC928CA9}"/>
    <hyperlink ref="B21" location="Récupération_de_chaleur" display="Récupération de chaleur" xr:uid="{62499179-77DF-460A-95F3-5C5691D45D54}"/>
    <hyperlink ref="F215" location="'Cadre de dépôt'!A1" display="Haut de page" xr:uid="{ACE5B3B9-FEB4-4772-8C36-A9E5768FC099}"/>
    <hyperlink ref="F117" location="'Cadre de dépôt'!A1" display="Haut de page" xr:uid="{EA2E5712-E52B-4300-B6F1-A2ECF441B9A2}"/>
    <hyperlink ref="F250" location="'Cadre de dépôt'!A1" display="Haut de page" xr:uid="{B63D0E83-BAD4-4DA3-9E28-A4A4E856AF4A}"/>
    <hyperlink ref="F77" location="'Cadre de dépôt'!A1" display="Haut de page" xr:uid="{9F899B26-C53A-4D49-9FEA-6632ED831AB5}"/>
    <hyperlink ref="F286" location="'Cadre de dépôt'!A1" display="Haut de page" xr:uid="{A5CC7B4C-8040-41AB-B5F8-7C204333F8A9}"/>
    <hyperlink ref="F326" location="'Cadre de dépôt'!A1" display="Haut de page" xr:uid="{BAF43C40-CD85-4FDF-82E9-9197299CEEF2}"/>
    <hyperlink ref="C9" r:id="rId1" xr:uid="{F63058F2-22DE-4080-8BAA-79F133EA5A6E}"/>
    <hyperlink ref="A4" location="_1__BUDGET_PREVISIONNEL_DE_L_OPERATION" display="1/ Le budget prévisionnel de l'opération" xr:uid="{076ABD83-343A-44CD-9FFF-F0A8CB8D90E8}"/>
    <hyperlink ref="A5" location="_2__PLAN_DE_FINANCEMENT" display="2/ Le plan de financement" xr:uid="{DE0F0312-FFA1-442D-99B8-55BED123BB3D}"/>
    <hyperlink ref="B20" location="Géothermie___Opération_sur_aquifère_profond__200m" display="Géothermie / Opération sur aquifère profond &gt;200m" xr:uid="{1D65CE8D-1DC3-413F-B1E9-3830D8CC0D29}"/>
    <hyperlink ref="B14" location="Solaire" display="Solaire" xr:uid="{9543F431-508B-477B-9967-FAF9CC932B16}"/>
    <hyperlink ref="F160" location="'Cadre de dépôt'!A1" display="Haut de page" xr:uid="{69782DD5-73AB-4FD2-AB36-CFC31F8CA7C2}"/>
    <hyperlink ref="B19" location="Récupération_sur_eaux_usées_et_eaux_de_mer" display="Récupération sur eaux usées et eaux de mer" xr:uid="{AB5778C8-97DB-4C74-8632-8984347C2B25}"/>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J40"/>
  <sheetViews>
    <sheetView topLeftCell="A7" zoomScale="130" zoomScaleNormal="130" workbookViewId="0">
      <selection activeCell="H15" sqref="H15"/>
    </sheetView>
  </sheetViews>
  <sheetFormatPr baseColWidth="10" defaultColWidth="11.42578125" defaultRowHeight="15" x14ac:dyDescent="0.25"/>
  <cols>
    <col min="1" max="1" width="4.5703125" customWidth="1"/>
    <col min="2" max="2" width="4.42578125" customWidth="1"/>
    <col min="3" max="3" width="34.7109375" customWidth="1"/>
    <col min="4" max="4" width="12.5703125" customWidth="1"/>
    <col min="5" max="5" width="14.7109375" customWidth="1"/>
    <col min="6" max="6" width="19.28515625" customWidth="1"/>
  </cols>
  <sheetData>
    <row r="1" spans="1:6" ht="18.75" customHeight="1" x14ac:dyDescent="0.25">
      <c r="A1" s="476" t="s">
        <v>549</v>
      </c>
      <c r="B1" s="477"/>
      <c r="C1" s="477"/>
      <c r="D1" s="477"/>
      <c r="E1" s="477"/>
      <c r="F1" s="477"/>
    </row>
    <row r="2" spans="1:6" ht="18" x14ac:dyDescent="0.25">
      <c r="A2" s="21" t="s">
        <v>21</v>
      </c>
      <c r="F2" s="430"/>
    </row>
    <row r="3" spans="1:6" ht="21.75" customHeight="1" thickBot="1" x14ac:dyDescent="0.3"/>
    <row r="4" spans="1:6" ht="39.75" customHeight="1" thickBot="1" x14ac:dyDescent="0.3">
      <c r="A4" s="134"/>
      <c r="B4" s="135"/>
      <c r="C4" s="136" t="s">
        <v>22</v>
      </c>
      <c r="D4" s="127" t="s">
        <v>23</v>
      </c>
      <c r="E4" s="127" t="s">
        <v>24</v>
      </c>
      <c r="F4" s="128" t="s">
        <v>25</v>
      </c>
    </row>
    <row r="5" spans="1:6" ht="13.5" customHeight="1" thickBot="1" x14ac:dyDescent="0.3">
      <c r="A5" s="488" t="s">
        <v>26</v>
      </c>
      <c r="B5" s="130" t="s">
        <v>27</v>
      </c>
      <c r="C5" s="131" t="s">
        <v>28</v>
      </c>
      <c r="D5" s="132">
        <v>0</v>
      </c>
      <c r="E5" s="132">
        <v>0</v>
      </c>
      <c r="F5" s="133">
        <f>E5-D5</f>
        <v>0</v>
      </c>
    </row>
    <row r="6" spans="1:6" ht="13.5" customHeight="1" x14ac:dyDescent="0.25">
      <c r="A6" s="489"/>
      <c r="B6" s="491" t="s">
        <v>29</v>
      </c>
      <c r="C6" s="129" t="s">
        <v>30</v>
      </c>
      <c r="D6" s="132"/>
      <c r="E6" s="132"/>
      <c r="F6" s="133">
        <f>E6-D6</f>
        <v>0</v>
      </c>
    </row>
    <row r="7" spans="1:6" ht="13.5" customHeight="1" x14ac:dyDescent="0.25">
      <c r="A7" s="489"/>
      <c r="B7" s="492"/>
      <c r="C7" s="137" t="s">
        <v>31</v>
      </c>
      <c r="D7" s="138"/>
      <c r="E7" s="138"/>
      <c r="F7" s="139">
        <f>E7-D7</f>
        <v>0</v>
      </c>
    </row>
    <row r="8" spans="1:6" ht="13.5" customHeight="1" x14ac:dyDescent="0.25">
      <c r="A8" s="489"/>
      <c r="B8" s="492"/>
      <c r="C8" s="137" t="s">
        <v>32</v>
      </c>
      <c r="D8" s="140" t="str">
        <f>IFERROR(D6/D7,"")</f>
        <v/>
      </c>
      <c r="E8" s="140" t="str">
        <f>IFERROR(E6/E7,"")</f>
        <v/>
      </c>
      <c r="F8" s="139"/>
    </row>
    <row r="9" spans="1:6" ht="13.5" customHeight="1" x14ac:dyDescent="0.25">
      <c r="A9" s="489"/>
      <c r="B9" s="492"/>
      <c r="C9" s="137" t="s">
        <v>33</v>
      </c>
      <c r="D9" s="141"/>
      <c r="E9" s="141"/>
      <c r="F9" s="142">
        <f>E9-D9</f>
        <v>0</v>
      </c>
    </row>
    <row r="10" spans="1:6" ht="13.5" customHeight="1" thickBot="1" x14ac:dyDescent="0.3">
      <c r="A10" s="489"/>
      <c r="B10" s="492"/>
      <c r="C10" s="137" t="s">
        <v>34</v>
      </c>
      <c r="D10" s="141" t="str">
        <f>IFERROR(D6/$D$16,"")</f>
        <v/>
      </c>
      <c r="E10" s="141" t="str">
        <f>IFERROR(E6/$E$16,"")</f>
        <v/>
      </c>
      <c r="F10" s="143"/>
    </row>
    <row r="11" spans="1:6" ht="13.5" customHeight="1" x14ac:dyDescent="0.25">
      <c r="A11" s="489"/>
      <c r="B11" s="493" t="s">
        <v>35</v>
      </c>
      <c r="C11" s="129" t="s">
        <v>36</v>
      </c>
      <c r="D11" s="132"/>
      <c r="E11" s="132"/>
      <c r="F11" s="133">
        <f>E11-D11</f>
        <v>0</v>
      </c>
    </row>
    <row r="12" spans="1:6" ht="13.5" customHeight="1" x14ac:dyDescent="0.25">
      <c r="A12" s="489"/>
      <c r="B12" s="494"/>
      <c r="C12" s="137" t="s">
        <v>31</v>
      </c>
      <c r="D12" s="138"/>
      <c r="E12" s="138"/>
      <c r="F12" s="139">
        <f>E12-D12</f>
        <v>0</v>
      </c>
    </row>
    <row r="13" spans="1:6" ht="13.5" customHeight="1" x14ac:dyDescent="0.25">
      <c r="A13" s="489"/>
      <c r="B13" s="494"/>
      <c r="C13" s="137" t="s">
        <v>37</v>
      </c>
      <c r="D13" s="140" t="str">
        <f>IFERROR(D11/D12,"")</f>
        <v/>
      </c>
      <c r="E13" s="140" t="str">
        <f>IFERROR(E11/E12,"")</f>
        <v/>
      </c>
      <c r="F13" s="139"/>
    </row>
    <row r="14" spans="1:6" ht="13.5" customHeight="1" x14ac:dyDescent="0.25">
      <c r="A14" s="489"/>
      <c r="B14" s="494"/>
      <c r="C14" s="137" t="s">
        <v>38</v>
      </c>
      <c r="D14" s="141"/>
      <c r="E14" s="141"/>
      <c r="F14" s="142">
        <f>E14-D14</f>
        <v>0</v>
      </c>
    </row>
    <row r="15" spans="1:6" ht="15.75" thickBot="1" x14ac:dyDescent="0.3">
      <c r="A15" s="489"/>
      <c r="B15" s="494"/>
      <c r="C15" s="137" t="s">
        <v>34</v>
      </c>
      <c r="D15" s="141" t="str">
        <f>IFERROR(D11/$D$16,"")</f>
        <v/>
      </c>
      <c r="E15" s="141">
        <f>IFERROR(E11/$E$16,)</f>
        <v>0</v>
      </c>
      <c r="F15" s="143"/>
    </row>
    <row r="16" spans="1:6" ht="18.75" customHeight="1" x14ac:dyDescent="0.25">
      <c r="A16" s="489"/>
      <c r="B16" s="495" t="s">
        <v>39</v>
      </c>
      <c r="C16" s="44" t="s">
        <v>40</v>
      </c>
      <c r="D16" s="5">
        <f>D5+D6+D11</f>
        <v>0</v>
      </c>
      <c r="E16" s="5">
        <f>E5+E6+E11</f>
        <v>0</v>
      </c>
      <c r="F16" s="6">
        <f>E16-D16</f>
        <v>0</v>
      </c>
    </row>
    <row r="17" spans="1:10" ht="72" customHeight="1" x14ac:dyDescent="0.25">
      <c r="A17" s="489"/>
      <c r="B17" s="496"/>
      <c r="C17" s="499" t="s">
        <v>41</v>
      </c>
      <c r="D17" s="478">
        <v>0</v>
      </c>
      <c r="E17" s="478">
        <v>0</v>
      </c>
      <c r="F17" s="60">
        <f>E17-D17</f>
        <v>0</v>
      </c>
    </row>
    <row r="18" spans="1:10" ht="72" x14ac:dyDescent="0.25">
      <c r="A18" s="489"/>
      <c r="B18" s="496"/>
      <c r="C18" s="500"/>
      <c r="D18" s="479"/>
      <c r="E18" s="479"/>
      <c r="F18" s="47" t="s">
        <v>42</v>
      </c>
    </row>
    <row r="19" spans="1:10" x14ac:dyDescent="0.25">
      <c r="A19" s="489"/>
      <c r="B19" s="496"/>
      <c r="C19" s="13" t="s">
        <v>43</v>
      </c>
      <c r="D19" s="110" t="s">
        <v>44</v>
      </c>
      <c r="E19" s="147" t="str">
        <f>IFERROR(E5/E16,"")</f>
        <v/>
      </c>
      <c r="F19" s="8"/>
    </row>
    <row r="20" spans="1:10" ht="27.75" customHeight="1" x14ac:dyDescent="0.25">
      <c r="A20" s="489"/>
      <c r="B20" s="496"/>
      <c r="C20" s="13" t="s">
        <v>45</v>
      </c>
      <c r="D20" s="49">
        <f>IFERROR((D5+D6)/D16,0)</f>
        <v>0</v>
      </c>
      <c r="E20" s="49" t="str">
        <f>IFERROR((E5+E6)/E16,"")</f>
        <v/>
      </c>
      <c r="F20" s="50" t="e">
        <f>E20-D20</f>
        <v>#VALUE!</v>
      </c>
      <c r="G20" s="190" t="s">
        <v>46</v>
      </c>
      <c r="H20" s="191" t="s">
        <v>47</v>
      </c>
      <c r="I20" s="191" t="s">
        <v>48</v>
      </c>
      <c r="J20" s="191" t="s">
        <v>49</v>
      </c>
    </row>
    <row r="21" spans="1:10" ht="36.75" customHeight="1" x14ac:dyDescent="0.25">
      <c r="A21" s="489"/>
      <c r="B21" s="496"/>
      <c r="C21" s="501" t="s">
        <v>604</v>
      </c>
      <c r="D21" s="503">
        <f>D5/0.9*0.201*$H$21+D5/0.9*0.272*$I$21+D5/0.9*0.345*$J$21</f>
        <v>0</v>
      </c>
      <c r="E21" s="503">
        <f>E5/0.9*0.201*$H$21+E5/0.9*0.272*$I$21+E5/0.9*0.345*$J$21</f>
        <v>0</v>
      </c>
      <c r="F21" s="505">
        <f>E21-D21</f>
        <v>0</v>
      </c>
      <c r="G21" s="190" t="s">
        <v>50</v>
      </c>
      <c r="H21" s="192">
        <v>1</v>
      </c>
      <c r="I21" s="192">
        <v>0</v>
      </c>
      <c r="J21" s="192">
        <v>0</v>
      </c>
    </row>
    <row r="22" spans="1:10" ht="43.5" customHeight="1" x14ac:dyDescent="0.25">
      <c r="A22" s="489"/>
      <c r="B22" s="497"/>
      <c r="C22" s="502"/>
      <c r="D22" s="504"/>
      <c r="E22" s="504"/>
      <c r="F22" s="506"/>
    </row>
    <row r="23" spans="1:10" ht="22.5" customHeight="1" thickBot="1" x14ac:dyDescent="0.3">
      <c r="A23" s="490"/>
      <c r="B23" s="498"/>
      <c r="C23" s="9" t="s">
        <v>51</v>
      </c>
      <c r="D23" s="10"/>
      <c r="E23" s="61"/>
      <c r="F23" s="11"/>
    </row>
    <row r="24" spans="1:10" ht="13.5" customHeight="1" x14ac:dyDescent="0.25">
      <c r="A24" s="480" t="s">
        <v>52</v>
      </c>
      <c r="B24" s="481"/>
      <c r="C24" s="144"/>
      <c r="D24" s="45" t="s">
        <v>23</v>
      </c>
      <c r="E24" s="45" t="s">
        <v>24</v>
      </c>
      <c r="F24" s="46" t="s">
        <v>53</v>
      </c>
    </row>
    <row r="25" spans="1:10" ht="13.5" customHeight="1" x14ac:dyDescent="0.25">
      <c r="A25" s="482"/>
      <c r="B25" s="483"/>
      <c r="C25" s="109" t="s">
        <v>54</v>
      </c>
      <c r="D25" s="16"/>
      <c r="E25" s="16"/>
      <c r="F25" s="17"/>
    </row>
    <row r="26" spans="1:10" ht="13.5" customHeight="1" x14ac:dyDescent="0.25">
      <c r="A26" s="482"/>
      <c r="B26" s="483"/>
      <c r="C26" s="62" t="s">
        <v>55</v>
      </c>
      <c r="D26" s="7"/>
      <c r="E26" s="7">
        <v>5000</v>
      </c>
      <c r="F26" s="48">
        <f>E26-D26</f>
        <v>5000</v>
      </c>
    </row>
    <row r="27" spans="1:10" ht="13.5" customHeight="1" x14ac:dyDescent="0.25">
      <c r="A27" s="482"/>
      <c r="B27" s="483"/>
      <c r="C27" s="145" t="s">
        <v>56</v>
      </c>
      <c r="D27" s="12"/>
      <c r="E27" s="12"/>
      <c r="F27" s="8"/>
    </row>
    <row r="28" spans="1:10" ht="13.5" customHeight="1" x14ac:dyDescent="0.25">
      <c r="A28" s="482"/>
      <c r="B28" s="483"/>
      <c r="C28" s="145" t="s">
        <v>57</v>
      </c>
      <c r="D28" s="12"/>
      <c r="E28" s="12"/>
      <c r="F28" s="8"/>
    </row>
    <row r="29" spans="1:10" ht="13.5" customHeight="1" x14ac:dyDescent="0.25">
      <c r="A29" s="482"/>
      <c r="B29" s="483"/>
      <c r="C29" s="145" t="s">
        <v>58</v>
      </c>
      <c r="D29" s="12"/>
      <c r="E29" s="12"/>
      <c r="F29" s="8"/>
    </row>
    <row r="30" spans="1:10" ht="13.5" customHeight="1" x14ac:dyDescent="0.25">
      <c r="A30" s="482"/>
      <c r="B30" s="483"/>
      <c r="C30" s="62" t="s">
        <v>59</v>
      </c>
      <c r="D30" s="7"/>
      <c r="E30" s="7"/>
      <c r="F30" s="8">
        <f>E30-D30</f>
        <v>0</v>
      </c>
    </row>
    <row r="31" spans="1:10" ht="21" customHeight="1" x14ac:dyDescent="0.25">
      <c r="A31" s="482"/>
      <c r="B31" s="483"/>
      <c r="C31" s="62" t="s">
        <v>60</v>
      </c>
      <c r="D31" s="7"/>
      <c r="E31" s="7">
        <f>IFERROR(E20*E30,)</f>
        <v>0</v>
      </c>
      <c r="F31" s="8">
        <f>E31-D31</f>
        <v>0</v>
      </c>
    </row>
    <row r="32" spans="1:10" ht="13.5" customHeight="1" x14ac:dyDescent="0.25">
      <c r="A32" s="482"/>
      <c r="B32" s="483"/>
      <c r="C32" s="62" t="s">
        <v>61</v>
      </c>
      <c r="D32" s="7"/>
      <c r="E32" s="7"/>
      <c r="F32" s="47" t="str">
        <f>E32-D32&amp;" sous stations supplémentaires"</f>
        <v>0 sous stations supplémentaires</v>
      </c>
    </row>
    <row r="33" spans="1:6" ht="13.5" customHeight="1" x14ac:dyDescent="0.25">
      <c r="A33" s="482"/>
      <c r="B33" s="483"/>
      <c r="C33" s="62" t="s">
        <v>62</v>
      </c>
      <c r="D33" s="12"/>
      <c r="E33" s="12"/>
      <c r="F33" s="8"/>
    </row>
    <row r="34" spans="1:6" ht="9.75" customHeight="1" x14ac:dyDescent="0.25">
      <c r="A34" s="482"/>
      <c r="B34" s="483"/>
      <c r="C34" s="62" t="s">
        <v>63</v>
      </c>
      <c r="D34" s="12"/>
      <c r="E34" s="12"/>
      <c r="F34" s="8" t="str">
        <f>E34-D34&amp;" eq logts supplémentaires"</f>
        <v>0 eq logts supplémentaires</v>
      </c>
    </row>
    <row r="35" spans="1:6" ht="12" customHeight="1" x14ac:dyDescent="0.25">
      <c r="A35" s="482"/>
      <c r="B35" s="483"/>
      <c r="C35" s="486" t="s">
        <v>64</v>
      </c>
      <c r="D35" s="14"/>
      <c r="E35" s="14">
        <f>E30/E26</f>
        <v>0</v>
      </c>
      <c r="F35" s="15">
        <f>F30/F26</f>
        <v>0</v>
      </c>
    </row>
    <row r="36" spans="1:6" ht="21.75" customHeight="1" x14ac:dyDescent="0.25">
      <c r="A36" s="482"/>
      <c r="B36" s="483"/>
      <c r="C36" s="487"/>
      <c r="D36" s="267" t="s">
        <v>65</v>
      </c>
      <c r="E36" s="268"/>
      <c r="F36" s="269"/>
    </row>
    <row r="37" spans="1:6" ht="13.5" customHeight="1" x14ac:dyDescent="0.25">
      <c r="A37" s="482"/>
      <c r="B37" s="483"/>
      <c r="C37" s="63" t="s">
        <v>66</v>
      </c>
      <c r="D37" s="14"/>
      <c r="E37" s="14">
        <f>E31/E26</f>
        <v>0</v>
      </c>
      <c r="F37" s="15">
        <f>E37-D37</f>
        <v>0</v>
      </c>
    </row>
    <row r="38" spans="1:6" ht="13.5" customHeight="1" x14ac:dyDescent="0.25">
      <c r="A38" s="482"/>
      <c r="B38" s="483"/>
      <c r="C38" s="62" t="s">
        <v>67</v>
      </c>
      <c r="D38" s="146"/>
      <c r="E38" s="146" t="e">
        <f>E30/E16</f>
        <v>#DIV/0!</v>
      </c>
      <c r="F38" s="8"/>
    </row>
    <row r="39" spans="1:6" ht="16.5" customHeight="1" x14ac:dyDescent="0.25">
      <c r="A39" s="482"/>
      <c r="B39" s="483"/>
      <c r="C39" s="64" t="s">
        <v>68</v>
      </c>
      <c r="D39" s="270">
        <v>2016</v>
      </c>
      <c r="E39" s="271"/>
      <c r="F39" s="272"/>
    </row>
    <row r="40" spans="1:6" ht="24" customHeight="1" thickBot="1" x14ac:dyDescent="0.3">
      <c r="A40" s="484"/>
      <c r="B40" s="485"/>
      <c r="C40" s="65" t="s">
        <v>69</v>
      </c>
      <c r="D40" s="273"/>
      <c r="E40" s="274"/>
      <c r="F40" s="275"/>
    </row>
  </sheetData>
  <mergeCells count="14">
    <mergeCell ref="A1:F1"/>
    <mergeCell ref="D17:D18"/>
    <mergeCell ref="E17:E18"/>
    <mergeCell ref="A24:B40"/>
    <mergeCell ref="C35:C36"/>
    <mergeCell ref="A5:A23"/>
    <mergeCell ref="B6:B10"/>
    <mergeCell ref="B11:B15"/>
    <mergeCell ref="B16:B23"/>
    <mergeCell ref="C17:C18"/>
    <mergeCell ref="C21:C22"/>
    <mergeCell ref="D21:D22"/>
    <mergeCell ref="E21:E22"/>
    <mergeCell ref="F21:F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AC173"/>
  <sheetViews>
    <sheetView topLeftCell="P13" zoomScale="115" zoomScaleNormal="115" workbookViewId="0">
      <selection activeCell="E37" sqref="E37"/>
    </sheetView>
  </sheetViews>
  <sheetFormatPr baseColWidth="10" defaultColWidth="11.42578125" defaultRowHeight="15" x14ac:dyDescent="0.25"/>
  <cols>
    <col min="1" max="2" width="12.85546875" customWidth="1"/>
    <col min="3" max="3" width="13.5703125" customWidth="1"/>
    <col min="4" max="4" width="11.140625" customWidth="1"/>
    <col min="5" max="5" width="10.7109375" customWidth="1"/>
    <col min="6" max="6" width="11.28515625" customWidth="1"/>
    <col min="7" max="7" width="9.28515625" customWidth="1"/>
    <col min="8" max="8" width="9.5703125" customWidth="1"/>
    <col min="9" max="9" width="10" customWidth="1"/>
    <col min="10" max="10" width="15.7109375" customWidth="1"/>
    <col min="11" max="11" width="14.28515625" customWidth="1"/>
    <col min="12" max="12" width="11.28515625" customWidth="1"/>
    <col min="13" max="13" width="6.42578125" customWidth="1"/>
    <col min="14" max="14" width="8.140625" customWidth="1"/>
    <col min="15" max="15" width="8.85546875" customWidth="1"/>
    <col min="16" max="16" width="17.140625" customWidth="1"/>
    <col min="17" max="17" width="18.42578125" customWidth="1"/>
    <col min="18" max="18" width="19.5703125" customWidth="1"/>
  </cols>
  <sheetData>
    <row r="1" spans="1:29" ht="18.75" customHeight="1" thickBot="1" x14ac:dyDescent="0.3">
      <c r="A1" s="507" t="s">
        <v>549</v>
      </c>
      <c r="B1" s="508"/>
      <c r="C1" s="508"/>
      <c r="D1" s="508"/>
      <c r="E1" s="508"/>
      <c r="F1" s="508"/>
      <c r="G1" s="508"/>
      <c r="H1" s="508"/>
      <c r="I1" s="508"/>
      <c r="J1" s="508"/>
      <c r="K1" s="508"/>
      <c r="L1" s="508"/>
      <c r="M1" s="508"/>
      <c r="N1" s="508"/>
      <c r="O1" s="508"/>
      <c r="P1" s="508"/>
      <c r="Q1" s="508"/>
      <c r="R1" s="509"/>
    </row>
    <row r="3" spans="1:29" ht="15.75" x14ac:dyDescent="0.25">
      <c r="A3" s="170" t="s">
        <v>70</v>
      </c>
      <c r="B3" s="171"/>
      <c r="C3" s="171"/>
      <c r="D3" s="171"/>
      <c r="E3" s="171"/>
      <c r="F3" s="171"/>
      <c r="G3" s="171"/>
      <c r="H3" s="171"/>
      <c r="I3" s="171"/>
      <c r="J3" s="171"/>
      <c r="K3" s="171"/>
      <c r="L3" s="171"/>
      <c r="M3" s="171"/>
      <c r="N3" s="171"/>
      <c r="O3" s="171"/>
      <c r="P3" s="51" t="s">
        <v>349</v>
      </c>
      <c r="Q3" s="240" t="s">
        <v>267</v>
      </c>
      <c r="R3" s="67" t="s">
        <v>350</v>
      </c>
      <c r="S3" s="67"/>
      <c r="T3" s="67"/>
      <c r="U3" s="67"/>
      <c r="V3" s="67"/>
      <c r="W3" s="67"/>
      <c r="X3" s="67"/>
      <c r="Y3" s="67"/>
      <c r="Z3" s="67"/>
      <c r="AA3" s="67"/>
      <c r="AB3" s="67"/>
      <c r="AC3" s="67"/>
    </row>
    <row r="4" spans="1:29" ht="16.5" thickBot="1" x14ac:dyDescent="0.3">
      <c r="A4" s="69" t="s">
        <v>71</v>
      </c>
      <c r="B4" s="171"/>
      <c r="C4" s="171"/>
      <c r="D4" s="171"/>
      <c r="E4" s="171"/>
      <c r="F4" s="171"/>
      <c r="G4" s="171"/>
      <c r="H4" s="171"/>
      <c r="I4" s="171"/>
      <c r="J4" s="171"/>
      <c r="K4" s="171"/>
      <c r="L4" s="171"/>
      <c r="M4" s="171"/>
      <c r="N4" s="171"/>
      <c r="O4" s="171"/>
      <c r="P4" s="51" t="s">
        <v>351</v>
      </c>
      <c r="Q4" s="240" t="s">
        <v>276</v>
      </c>
      <c r="S4" s="67"/>
      <c r="T4" s="67"/>
      <c r="U4" s="67"/>
      <c r="V4" s="67"/>
      <c r="W4" s="67"/>
      <c r="X4" s="67"/>
      <c r="Y4" s="67"/>
      <c r="Z4" s="67"/>
      <c r="AA4" s="67"/>
      <c r="AB4" s="67"/>
      <c r="AC4" s="67"/>
    </row>
    <row r="5" spans="1:29" ht="105.75" customHeight="1" x14ac:dyDescent="0.25">
      <c r="A5" s="172" t="s">
        <v>72</v>
      </c>
      <c r="B5" s="172" t="s">
        <v>73</v>
      </c>
      <c r="C5" s="172" t="s">
        <v>74</v>
      </c>
      <c r="D5" s="172" t="s">
        <v>75</v>
      </c>
      <c r="E5" s="172" t="s">
        <v>76</v>
      </c>
      <c r="F5" s="172" t="s">
        <v>77</v>
      </c>
      <c r="G5" s="172" t="s">
        <v>78</v>
      </c>
      <c r="H5" s="172" t="s">
        <v>79</v>
      </c>
      <c r="I5" s="173" t="s">
        <v>80</v>
      </c>
      <c r="J5" s="174" t="s">
        <v>81</v>
      </c>
      <c r="K5" s="175" t="s">
        <v>82</v>
      </c>
      <c r="L5" s="175" t="s">
        <v>83</v>
      </c>
      <c r="M5" s="172" t="s">
        <v>84</v>
      </c>
      <c r="N5" s="172" t="s">
        <v>85</v>
      </c>
      <c r="O5" s="172" t="s">
        <v>86</v>
      </c>
      <c r="P5" s="198" t="s">
        <v>261</v>
      </c>
      <c r="Q5" s="198" t="s">
        <v>262</v>
      </c>
      <c r="R5" s="172" t="s">
        <v>348</v>
      </c>
      <c r="T5" s="67"/>
      <c r="U5" s="67"/>
      <c r="V5" s="67"/>
      <c r="W5" s="67"/>
      <c r="X5" s="67"/>
      <c r="Y5" s="67"/>
      <c r="Z5" s="67"/>
      <c r="AA5" s="67"/>
      <c r="AB5" s="67"/>
      <c r="AC5" s="67"/>
    </row>
    <row r="6" spans="1:29" x14ac:dyDescent="0.25">
      <c r="A6" s="176" t="s">
        <v>87</v>
      </c>
      <c r="B6" s="176" t="s">
        <v>88</v>
      </c>
      <c r="C6" s="176" t="s">
        <v>89</v>
      </c>
      <c r="D6" s="176" t="s">
        <v>90</v>
      </c>
      <c r="E6" s="177">
        <v>2012</v>
      </c>
      <c r="F6" s="176" t="s">
        <v>91</v>
      </c>
      <c r="G6" s="180"/>
      <c r="H6" s="180"/>
      <c r="I6" s="180"/>
      <c r="J6" s="180"/>
      <c r="K6" s="180"/>
      <c r="L6" s="180"/>
      <c r="M6" s="180"/>
      <c r="N6" s="180"/>
      <c r="O6" s="180"/>
      <c r="P6" s="180"/>
      <c r="Q6" s="180"/>
      <c r="R6" s="178">
        <f>VLOOKUP(F6,'[6]Données efficacité energétique'!$A$5:$M$13,2,FALSE)*(VLOOKUP(F6,'[6]Données efficacité energétique'!$A$5:$M$13,HLOOKUP($Q$3,'[6]Données efficacité energétique'!$C$2:$M$3,2,FALSE),FALSE)+VLOOKUP(F6,'[6]Données efficacité energétique'!$A$5:$M$13,HLOOKUP($Q$4,'[6]Données efficacité energétique'!$C$2:$M$3,2,FALSE),FALSE))*H6/1000</f>
        <v>0</v>
      </c>
      <c r="S6" s="238" t="str">
        <f t="shared" ref="S6:S9" si="0">IFERROR(IF(L6/K6&gt;0.3,"Vigilance ECS ","")&amp; IF(K6&gt;R6,"faible efficacité énergétique",""), IF(K6&gt;R6,"faible efficacité énergétique",""))</f>
        <v/>
      </c>
      <c r="T6" s="67"/>
      <c r="U6" s="67"/>
      <c r="V6" s="67"/>
      <c r="W6" s="67"/>
      <c r="X6" s="67"/>
      <c r="Y6" s="67"/>
      <c r="Z6" s="67"/>
      <c r="AA6" s="67"/>
      <c r="AB6" s="67"/>
      <c r="AC6" s="67"/>
    </row>
    <row r="7" spans="1:29" ht="11.25" customHeight="1" x14ac:dyDescent="0.25">
      <c r="A7" s="176" t="s">
        <v>92</v>
      </c>
      <c r="B7" s="176"/>
      <c r="C7" s="176"/>
      <c r="D7" s="176"/>
      <c r="E7" s="176"/>
      <c r="F7" s="176"/>
      <c r="G7" s="176"/>
      <c r="H7" s="176"/>
      <c r="I7" s="176"/>
      <c r="J7" s="176"/>
      <c r="K7" s="178"/>
      <c r="L7" s="178"/>
      <c r="M7" s="176"/>
      <c r="N7" s="176" t="e">
        <f t="shared" ref="N7:N10" si="1">J7/H7</f>
        <v>#DIV/0!</v>
      </c>
      <c r="O7" s="176"/>
      <c r="P7" s="180"/>
      <c r="Q7" s="180"/>
      <c r="R7" s="178" t="e">
        <f>VLOOKUP(F7,'[6]Données efficacité energétique'!$A$5:$M$13,2,FALSE)*(VLOOKUP(F7,'[6]Données efficacité energétique'!$A$5:$M$13,HLOOKUP($Q$3,'[6]Données efficacité energétique'!$C$2:$M$3,2,FALSE),FALSE)+VLOOKUP(F7,'[6]Données efficacité energétique'!$A$5:$M$13,HLOOKUP($Q$4,'[6]Données efficacité energétique'!$C$2:$M$3,2,FALSE),FALSE))*H7/1000</f>
        <v>#N/A</v>
      </c>
      <c r="S7" s="238" t="e">
        <f t="shared" si="0"/>
        <v>#N/A</v>
      </c>
      <c r="T7" s="67"/>
      <c r="U7" s="67"/>
      <c r="V7" s="67"/>
      <c r="W7" s="67"/>
      <c r="X7" s="67"/>
      <c r="Y7" s="67"/>
      <c r="Z7" s="67"/>
      <c r="AA7" s="67"/>
      <c r="AB7" s="67"/>
      <c r="AC7" s="67"/>
    </row>
    <row r="8" spans="1:29" ht="31.5" customHeight="1" x14ac:dyDescent="0.25">
      <c r="A8" s="176" t="s">
        <v>93</v>
      </c>
      <c r="B8" s="176" t="s">
        <v>94</v>
      </c>
      <c r="C8" s="176" t="s">
        <v>95</v>
      </c>
      <c r="D8" s="176" t="s">
        <v>90</v>
      </c>
      <c r="E8" s="177">
        <v>2014</v>
      </c>
      <c r="F8" s="176" t="s">
        <v>96</v>
      </c>
      <c r="G8" s="178"/>
      <c r="H8" s="178"/>
      <c r="I8" s="176"/>
      <c r="J8" s="176"/>
      <c r="K8" s="178"/>
      <c r="L8" s="178"/>
      <c r="M8" s="176"/>
      <c r="N8" s="176" t="e">
        <f t="shared" si="1"/>
        <v>#DIV/0!</v>
      </c>
      <c r="O8" s="176"/>
      <c r="P8" s="180"/>
      <c r="Q8" s="180"/>
      <c r="R8" s="178" t="e">
        <f>VLOOKUP(F8,'[6]Données efficacité energétique'!$A$5:$M$13,2,FALSE)*(VLOOKUP(F8,'[6]Données efficacité energétique'!$A$5:$M$13,HLOOKUP($Q$3,'[6]Données efficacité energétique'!$C$2:$M$3,2,FALSE),FALSE)+VLOOKUP(F8,'[6]Données efficacité energétique'!$A$5:$M$13,HLOOKUP($Q$4,'[6]Données efficacité energétique'!$C$2:$M$3,2,FALSE),FALSE))*H8/1000</f>
        <v>#N/A</v>
      </c>
      <c r="S8" s="238" t="e">
        <f t="shared" si="0"/>
        <v>#N/A</v>
      </c>
      <c r="T8" s="67"/>
      <c r="U8" s="67"/>
      <c r="V8" s="67"/>
      <c r="W8" s="67"/>
      <c r="X8" s="67"/>
      <c r="Y8" s="67"/>
      <c r="Z8" s="67"/>
      <c r="AA8" s="67"/>
      <c r="AB8" s="67"/>
      <c r="AC8" s="67"/>
    </row>
    <row r="9" spans="1:29" ht="24.75" customHeight="1" x14ac:dyDescent="0.25">
      <c r="A9" s="176"/>
      <c r="B9" s="176" t="s">
        <v>97</v>
      </c>
      <c r="C9" s="176" t="s">
        <v>98</v>
      </c>
      <c r="D9" s="176" t="s">
        <v>99</v>
      </c>
      <c r="E9" s="177">
        <v>2014</v>
      </c>
      <c r="F9" s="176" t="s">
        <v>100</v>
      </c>
      <c r="G9" s="176"/>
      <c r="H9" s="176"/>
      <c r="I9" s="176"/>
      <c r="J9" s="176"/>
      <c r="K9" s="178"/>
      <c r="L9" s="178"/>
      <c r="M9" s="176"/>
      <c r="N9" s="176" t="e">
        <f t="shared" si="1"/>
        <v>#DIV/0!</v>
      </c>
      <c r="O9" s="176"/>
      <c r="P9" s="180"/>
      <c r="Q9" s="180"/>
      <c r="R9" s="178" t="e">
        <f>VLOOKUP(F9,'[6]Données efficacité energétique'!$A$5:$M$13,2,FALSE)*(VLOOKUP(F9,'[6]Données efficacité energétique'!$A$5:$M$13,HLOOKUP($Q$3,'[6]Données efficacité energétique'!$C$2:$M$3,2,FALSE),FALSE)+VLOOKUP(F9,'[6]Données efficacité energétique'!$A$5:$M$13,HLOOKUP($Q$4,'[6]Données efficacité energétique'!$C$2:$M$3,2,FALSE),FALSE))*H9/1000</f>
        <v>#N/A</v>
      </c>
      <c r="S9" s="238" t="e">
        <f t="shared" si="0"/>
        <v>#N/A</v>
      </c>
      <c r="T9" s="67"/>
      <c r="U9" s="67"/>
      <c r="V9" s="67"/>
      <c r="W9" s="67"/>
      <c r="X9" s="67"/>
      <c r="Y9" s="67"/>
      <c r="Z9" s="67"/>
      <c r="AA9" s="67"/>
      <c r="AB9" s="67"/>
      <c r="AC9" s="67"/>
    </row>
    <row r="10" spans="1:29" ht="24.75" customHeight="1" x14ac:dyDescent="0.25">
      <c r="A10" s="176"/>
      <c r="B10" s="176"/>
      <c r="C10" s="176"/>
      <c r="D10" s="176"/>
      <c r="E10" s="177"/>
      <c r="F10" s="176"/>
      <c r="G10" s="176"/>
      <c r="H10" s="176"/>
      <c r="I10" s="176"/>
      <c r="J10" s="176"/>
      <c r="K10" s="178"/>
      <c r="L10" s="178"/>
      <c r="M10" s="176"/>
      <c r="N10" s="176" t="e">
        <f t="shared" si="1"/>
        <v>#DIV/0!</v>
      </c>
      <c r="O10" s="176"/>
      <c r="P10" s="180"/>
      <c r="Q10" s="180"/>
      <c r="R10" s="178" t="e">
        <f>VLOOKUP(F10,'[6]Données efficacité energétique'!$A$5:$M$13,2,FALSE)*(VLOOKUP(F10,'[6]Données efficacité energétique'!$A$5:$M$13,HLOOKUP($Q$3,'[6]Données efficacité energétique'!$C$2:$M$3,2,FALSE),FALSE)+VLOOKUP(F10,'[6]Données efficacité energétique'!$A$5:$M$13,HLOOKUP($Q$4,'[6]Données efficacité energétique'!$C$2:$M$3,2,FALSE),FALSE))*H10/1000</f>
        <v>#N/A</v>
      </c>
      <c r="S10" s="238" t="e">
        <f>IFERROR(IF(L10/K10&gt;0.3,"Vigilance ECS ","")&amp; IF(K10&gt;R10,"faible efficacité énergétique",""), IF(K10&gt;R10,"faible efficacité énergétique",""))</f>
        <v>#N/A</v>
      </c>
      <c r="T10" s="67"/>
      <c r="U10" s="67"/>
      <c r="V10" s="67"/>
      <c r="W10" s="67"/>
      <c r="X10" s="67"/>
      <c r="Y10" s="67"/>
      <c r="Z10" s="67"/>
      <c r="AA10" s="67"/>
      <c r="AB10" s="67"/>
      <c r="AC10" s="67"/>
    </row>
    <row r="11" spans="1:29" x14ac:dyDescent="0.25">
      <c r="A11" s="172" t="s">
        <v>101</v>
      </c>
      <c r="B11" s="172"/>
      <c r="C11" s="172"/>
      <c r="D11" s="172"/>
      <c r="E11" s="172"/>
      <c r="F11" s="172"/>
      <c r="G11" s="172"/>
      <c r="H11" s="172"/>
      <c r="I11" s="173"/>
      <c r="J11" s="179"/>
      <c r="K11" s="175"/>
      <c r="L11" s="175"/>
      <c r="M11" s="172"/>
      <c r="N11" s="172"/>
      <c r="O11" s="172"/>
      <c r="P11" s="199">
        <f>SUM(P6:P10)</f>
        <v>0</v>
      </c>
      <c r="Q11" s="199">
        <f>SUM(Q6:Q10)</f>
        <v>0</v>
      </c>
      <c r="R11" s="175" t="e">
        <f>R6+R10</f>
        <v>#N/A</v>
      </c>
      <c r="S11" s="238" t="e">
        <f>IFERROR(IF(L11/K11&gt;0.3,"Vigilance ECS ","")&amp; IF(K11&gt;R11,"faible efficacité énergétique",""), IF(K11&gt;R11,"faible efficacité énergétique",""))</f>
        <v>#N/A</v>
      </c>
      <c r="T11" s="67"/>
      <c r="U11" s="67"/>
      <c r="V11" s="67"/>
      <c r="W11" s="67"/>
      <c r="X11" s="67"/>
      <c r="Y11" s="67"/>
      <c r="Z11" s="67"/>
      <c r="AA11" s="67"/>
      <c r="AB11" s="67"/>
      <c r="AC11" s="67"/>
    </row>
    <row r="12" spans="1:29" ht="15.75" thickBot="1" x14ac:dyDescent="0.3">
      <c r="A12" s="171"/>
      <c r="B12" s="171"/>
      <c r="C12" s="171"/>
      <c r="D12" s="171"/>
      <c r="E12" s="171"/>
      <c r="F12" s="171"/>
      <c r="G12" s="171"/>
      <c r="H12" s="171"/>
      <c r="I12" s="171"/>
      <c r="J12" s="171"/>
      <c r="K12" s="171"/>
      <c r="L12" s="171"/>
      <c r="M12" s="171"/>
      <c r="N12" s="171"/>
      <c r="O12" s="171"/>
      <c r="P12" s="171"/>
      <c r="Q12" s="171"/>
      <c r="R12" s="67"/>
      <c r="S12" s="67"/>
      <c r="T12" s="67"/>
      <c r="U12" s="67"/>
      <c r="V12" s="67"/>
      <c r="W12" s="67"/>
      <c r="X12" s="67"/>
      <c r="Y12" s="67"/>
      <c r="Z12" s="67"/>
      <c r="AA12" s="67"/>
      <c r="AB12" s="67"/>
      <c r="AC12" s="67"/>
    </row>
    <row r="13" spans="1:29" x14ac:dyDescent="0.25">
      <c r="A13" s="201"/>
      <c r="B13" s="202"/>
      <c r="C13" s="203"/>
      <c r="D13" s="203"/>
      <c r="E13" s="203"/>
      <c r="F13" s="204" t="s">
        <v>263</v>
      </c>
      <c r="G13" s="205"/>
      <c r="H13" s="171"/>
      <c r="I13" s="171"/>
      <c r="J13" s="171"/>
      <c r="K13" s="171"/>
      <c r="L13" s="171"/>
      <c r="M13" s="171"/>
      <c r="N13" s="171"/>
      <c r="O13" s="171"/>
      <c r="P13" s="171"/>
      <c r="Q13" s="171"/>
      <c r="R13" s="67"/>
      <c r="S13" s="67"/>
      <c r="T13" s="67"/>
      <c r="U13" s="67"/>
      <c r="V13" s="67"/>
      <c r="W13" s="67"/>
      <c r="X13" s="67"/>
      <c r="Y13" s="67"/>
      <c r="Z13" s="67"/>
      <c r="AA13" s="67"/>
      <c r="AB13" s="67"/>
      <c r="AC13" s="67"/>
    </row>
    <row r="14" spans="1:29" ht="15.75" thickBot="1" x14ac:dyDescent="0.3">
      <c r="A14" s="206"/>
      <c r="B14" s="207"/>
      <c r="C14" s="208"/>
      <c r="D14" s="208"/>
      <c r="E14" s="208"/>
      <c r="F14" s="209" t="s">
        <v>264</v>
      </c>
      <c r="G14" s="210"/>
      <c r="H14" s="171"/>
      <c r="I14" s="171"/>
      <c r="J14" s="171"/>
      <c r="K14" s="171"/>
      <c r="L14" s="171"/>
      <c r="M14" s="171"/>
      <c r="N14" s="171"/>
      <c r="O14" s="171"/>
      <c r="P14" s="171"/>
      <c r="Q14" s="171"/>
      <c r="R14" s="67"/>
      <c r="S14" s="67"/>
      <c r="T14" s="67"/>
      <c r="U14" s="67"/>
      <c r="V14" s="67"/>
      <c r="W14" s="67"/>
      <c r="X14" s="67"/>
      <c r="Y14" s="67"/>
      <c r="Z14" s="67"/>
      <c r="AA14" s="67"/>
      <c r="AB14" s="67"/>
      <c r="AC14" s="67"/>
    </row>
    <row r="15" spans="1:29" ht="16.5" thickBot="1" x14ac:dyDescent="0.3">
      <c r="A15" s="69" t="s">
        <v>102</v>
      </c>
      <c r="B15" s="67"/>
      <c r="C15" s="67"/>
      <c r="D15" s="67"/>
      <c r="E15" s="67"/>
      <c r="F15" s="67"/>
      <c r="G15" s="67"/>
      <c r="H15" s="67"/>
      <c r="I15" s="67"/>
      <c r="J15" s="67"/>
      <c r="K15" s="67"/>
      <c r="L15" s="67"/>
      <c r="M15" s="67"/>
      <c r="N15" s="67"/>
      <c r="O15" s="67"/>
      <c r="P15" s="171"/>
      <c r="Q15" s="171"/>
      <c r="R15" s="67"/>
      <c r="S15" s="67"/>
      <c r="T15" s="67"/>
      <c r="U15" s="67"/>
      <c r="V15" s="67"/>
      <c r="W15" s="67"/>
      <c r="X15" s="67"/>
      <c r="Y15" s="67"/>
      <c r="Z15" s="67"/>
      <c r="AA15" s="67"/>
      <c r="AB15" s="67"/>
      <c r="AC15" s="67"/>
    </row>
    <row r="16" spans="1:29" ht="117.75" customHeight="1" x14ac:dyDescent="0.25">
      <c r="A16" s="172" t="s">
        <v>103</v>
      </c>
      <c r="B16" s="172" t="s">
        <v>72</v>
      </c>
      <c r="C16" s="172" t="s">
        <v>73</v>
      </c>
      <c r="D16" s="172" t="s">
        <v>74</v>
      </c>
      <c r="E16" s="172" t="s">
        <v>75</v>
      </c>
      <c r="F16" s="172" t="s">
        <v>76</v>
      </c>
      <c r="G16" s="172" t="s">
        <v>77</v>
      </c>
      <c r="H16" s="172" t="s">
        <v>78</v>
      </c>
      <c r="I16" s="172" t="s">
        <v>79</v>
      </c>
      <c r="J16" s="173" t="s">
        <v>80</v>
      </c>
      <c r="K16" s="174" t="s">
        <v>81</v>
      </c>
      <c r="L16" s="175" t="s">
        <v>82</v>
      </c>
      <c r="M16" s="175" t="s">
        <v>83</v>
      </c>
      <c r="N16" s="172" t="s">
        <v>84</v>
      </c>
      <c r="O16" s="172" t="s">
        <v>85</v>
      </c>
      <c r="P16" s="172" t="s">
        <v>86</v>
      </c>
      <c r="Q16" s="198" t="s">
        <v>261</v>
      </c>
      <c r="R16" s="198" t="s">
        <v>262</v>
      </c>
      <c r="S16" s="172" t="s">
        <v>348</v>
      </c>
      <c r="U16" s="67"/>
      <c r="V16" s="67"/>
      <c r="W16" s="67"/>
      <c r="X16" s="67"/>
      <c r="Y16" s="67"/>
      <c r="Z16" s="67"/>
      <c r="AA16" s="67"/>
      <c r="AB16" s="67"/>
      <c r="AC16" s="67"/>
    </row>
    <row r="17" spans="1:29" ht="22.5" x14ac:dyDescent="0.25">
      <c r="A17" s="180" t="s">
        <v>104</v>
      </c>
      <c r="B17" s="180" t="s">
        <v>87</v>
      </c>
      <c r="C17" s="180" t="s">
        <v>88</v>
      </c>
      <c r="D17" s="180" t="s">
        <v>89</v>
      </c>
      <c r="E17" s="180" t="s">
        <v>90</v>
      </c>
      <c r="F17" s="181">
        <v>2012</v>
      </c>
      <c r="G17" s="180" t="s">
        <v>91</v>
      </c>
      <c r="H17" s="180"/>
      <c r="I17" s="180"/>
      <c r="J17" s="180"/>
      <c r="K17" s="180"/>
      <c r="L17" s="180"/>
      <c r="M17" s="180"/>
      <c r="N17" s="180"/>
      <c r="O17" s="180"/>
      <c r="P17" s="180"/>
      <c r="Q17" s="180"/>
      <c r="R17" s="180"/>
      <c r="S17" s="178">
        <f>VLOOKUP(G17,'[6]Données efficacité energétique'!$A$5:$M$13,2,FALSE)*(VLOOKUP(G17,'[6]Données efficacité energétique'!$A$5:$M$13,HLOOKUP($Q$3,'[6]Données efficacité energétique'!$C$2:$M$3,2,FALSE),FALSE)+VLOOKUP(G17,'[6]Données efficacité energétique'!$A$5:$M$13,HLOOKUP($Q$4,'[6]Données efficacité energétique'!$C$2:$M$3,2,FALSE),FALSE))*I17/1000</f>
        <v>0</v>
      </c>
      <c r="T17" s="238" t="str">
        <f t="shared" ref="T17:T24" si="2">IFERROR(IF(M17/L17&gt;0.3,"Vigilance ECS ","")&amp; IF(L17&gt;S17,"faible efficacité énergétique",""), IF(L17&gt;S17,"faible efficacité énergétique",""))</f>
        <v/>
      </c>
      <c r="U17" s="67"/>
      <c r="V17" s="67"/>
      <c r="W17" s="67"/>
      <c r="X17" s="67"/>
      <c r="Y17" s="67"/>
      <c r="Z17" s="67"/>
      <c r="AA17" s="67"/>
      <c r="AB17" s="67"/>
      <c r="AC17" s="67"/>
    </row>
    <row r="18" spans="1:29" x14ac:dyDescent="0.25">
      <c r="A18" s="180" t="s">
        <v>104</v>
      </c>
      <c r="B18" s="180" t="s">
        <v>92</v>
      </c>
      <c r="C18" s="180"/>
      <c r="D18" s="180"/>
      <c r="E18" s="180"/>
      <c r="F18" s="180"/>
      <c r="G18" s="180"/>
      <c r="H18" s="180"/>
      <c r="I18" s="180"/>
      <c r="J18" s="180"/>
      <c r="K18" s="180"/>
      <c r="L18" s="182"/>
      <c r="M18" s="182"/>
      <c r="N18" s="180"/>
      <c r="O18" s="180" t="e">
        <f t="shared" ref="O18:O19" si="3">K18/I18</f>
        <v>#DIV/0!</v>
      </c>
      <c r="P18" s="180"/>
      <c r="Q18" s="180"/>
      <c r="R18" s="180"/>
      <c r="S18" s="178" t="e">
        <f>VLOOKUP(G18,'[6]Données efficacité energétique'!$A$5:$M$13,2,FALSE)*(VLOOKUP(G18,'[6]Données efficacité energétique'!$A$5:$M$13,HLOOKUP($Q$3,'[6]Données efficacité energétique'!$C$2:$M$3,2,FALSE),FALSE)+VLOOKUP(G18,'[6]Données efficacité energétique'!$A$5:$M$13,HLOOKUP($Q$4,'[6]Données efficacité energétique'!$C$2:$M$3,2,FALSE),FALSE))*I18/1000</f>
        <v>#N/A</v>
      </c>
      <c r="T18" s="238" t="e">
        <f t="shared" si="2"/>
        <v>#N/A</v>
      </c>
      <c r="U18" s="67"/>
      <c r="V18" s="67"/>
      <c r="W18" s="67"/>
      <c r="X18" s="67"/>
      <c r="Y18" s="67"/>
      <c r="Z18" s="67"/>
      <c r="AA18" s="67"/>
      <c r="AB18" s="67"/>
      <c r="AC18" s="67"/>
    </row>
    <row r="19" spans="1:29" ht="22.5" x14ac:dyDescent="0.25">
      <c r="A19" s="183" t="s">
        <v>105</v>
      </c>
      <c r="B19" s="183"/>
      <c r="C19" s="183"/>
      <c r="D19" s="183"/>
      <c r="E19" s="183"/>
      <c r="F19" s="183"/>
      <c r="G19" s="183"/>
      <c r="H19" s="183">
        <f>SUM(H17:H18)</f>
        <v>0</v>
      </c>
      <c r="I19" s="183">
        <f>SUM(I17:I18)</f>
        <v>0</v>
      </c>
      <c r="J19" s="184">
        <f t="shared" ref="J19:M19" si="4">SUM(J17:J18)</f>
        <v>0</v>
      </c>
      <c r="K19" s="185">
        <f t="shared" si="4"/>
        <v>0</v>
      </c>
      <c r="L19" s="183">
        <f t="shared" si="4"/>
        <v>0</v>
      </c>
      <c r="M19" s="183">
        <f t="shared" si="4"/>
        <v>0</v>
      </c>
      <c r="N19" s="183">
        <f>SUM(N17:N18)</f>
        <v>0</v>
      </c>
      <c r="O19" s="186" t="e">
        <f t="shared" si="3"/>
        <v>#DIV/0!</v>
      </c>
      <c r="P19" s="183"/>
      <c r="Q19" s="200">
        <f>SUM(Q17:Q18)</f>
        <v>0</v>
      </c>
      <c r="R19" s="200">
        <f>SUM(R17:R18)</f>
        <v>0</v>
      </c>
      <c r="S19" s="178" t="e">
        <f>VLOOKUP(G19,'[6]Données efficacité energétique'!$A$5:$M$13,2,FALSE)*(VLOOKUP(G19,'[6]Données efficacité energétique'!$A$5:$M$13,HLOOKUP($Q$3,'[6]Données efficacité energétique'!$C$2:$M$3,2,FALSE),FALSE)+VLOOKUP(G19,'[6]Données efficacité energétique'!$A$5:$M$13,HLOOKUP($Q$4,'[6]Données efficacité energétique'!$C$2:$M$3,2,FALSE),FALSE))*I19/1000</f>
        <v>#N/A</v>
      </c>
      <c r="T19" s="238" t="e">
        <f t="shared" si="2"/>
        <v>#N/A</v>
      </c>
      <c r="U19" s="67"/>
      <c r="V19" s="67"/>
      <c r="W19" s="67"/>
      <c r="X19" s="67"/>
      <c r="Y19" s="67"/>
      <c r="Z19" s="67"/>
      <c r="AA19" s="67"/>
      <c r="AB19" s="67"/>
      <c r="AC19" s="67"/>
    </row>
    <row r="20" spans="1:29" ht="22.5" x14ac:dyDescent="0.25">
      <c r="A20" s="180" t="s">
        <v>106</v>
      </c>
      <c r="B20" s="180" t="s">
        <v>93</v>
      </c>
      <c r="C20" s="180" t="s">
        <v>94</v>
      </c>
      <c r="D20" s="180" t="s">
        <v>95</v>
      </c>
      <c r="E20" s="180" t="s">
        <v>90</v>
      </c>
      <c r="F20" s="181">
        <v>2014</v>
      </c>
      <c r="G20" s="180" t="s">
        <v>96</v>
      </c>
      <c r="H20" s="182"/>
      <c r="I20" s="182"/>
      <c r="J20" s="180"/>
      <c r="K20" s="180"/>
      <c r="L20" s="182"/>
      <c r="M20" s="182"/>
      <c r="N20" s="180"/>
      <c r="O20" s="180" t="e">
        <f>K20/I20</f>
        <v>#DIV/0!</v>
      </c>
      <c r="P20" s="180"/>
      <c r="Q20" s="180"/>
      <c r="R20" s="180"/>
      <c r="S20" s="178" t="e">
        <f>VLOOKUP(G20,'[6]Données efficacité energétique'!$A$5:$M$13,2,FALSE)*(VLOOKUP(G20,'[6]Données efficacité energétique'!$A$5:$M$13,HLOOKUP($Q$3,'[6]Données efficacité energétique'!$C$2:$M$3,2,FALSE),FALSE)+VLOOKUP(G20,'[6]Données efficacité energétique'!$A$5:$M$13,HLOOKUP($Q$4,'[6]Données efficacité energétique'!$C$2:$M$3,2,FALSE),FALSE))*I20/1000</f>
        <v>#N/A</v>
      </c>
      <c r="T20" s="238" t="e">
        <f t="shared" si="2"/>
        <v>#N/A</v>
      </c>
      <c r="U20" s="67"/>
      <c r="V20" s="67"/>
      <c r="W20" s="67"/>
      <c r="X20" s="67"/>
      <c r="Y20" s="67"/>
      <c r="Z20" s="67"/>
      <c r="AA20" s="67"/>
      <c r="AB20" s="67"/>
      <c r="AC20" s="67"/>
    </row>
    <row r="21" spans="1:29" ht="22.5" x14ac:dyDescent="0.25">
      <c r="A21" s="180" t="s">
        <v>107</v>
      </c>
      <c r="B21" s="180"/>
      <c r="C21" s="180" t="s">
        <v>97</v>
      </c>
      <c r="D21" s="180" t="s">
        <v>98</v>
      </c>
      <c r="E21" s="180" t="s">
        <v>99</v>
      </c>
      <c r="F21" s="181">
        <v>2014</v>
      </c>
      <c r="G21" s="180" t="s">
        <v>100</v>
      </c>
      <c r="H21" s="180"/>
      <c r="I21" s="180"/>
      <c r="J21" s="180"/>
      <c r="K21" s="180"/>
      <c r="L21" s="182"/>
      <c r="M21" s="182"/>
      <c r="N21" s="180"/>
      <c r="O21" s="180" t="e">
        <f t="shared" ref="O21:O22" si="5">K21/I21</f>
        <v>#DIV/0!</v>
      </c>
      <c r="P21" s="180"/>
      <c r="Q21" s="180"/>
      <c r="R21" s="180"/>
      <c r="S21" s="178" t="e">
        <f>VLOOKUP(G21,'[6]Données efficacité energétique'!$A$5:$M$13,2,FALSE)*(VLOOKUP(G21,'[6]Données efficacité energétique'!$A$5:$M$13,HLOOKUP($Q$3,'[6]Données efficacité energétique'!$C$2:$M$3,2,FALSE),FALSE)+VLOOKUP(G21,'[6]Données efficacité energétique'!$A$5:$M$13,HLOOKUP($Q$4,'[6]Données efficacité energétique'!$C$2:$M$3,2,FALSE),FALSE))*I21/1000</f>
        <v>#N/A</v>
      </c>
      <c r="T21" s="238" t="e">
        <f t="shared" si="2"/>
        <v>#N/A</v>
      </c>
      <c r="U21" s="67"/>
      <c r="V21" s="67"/>
      <c r="W21" s="67"/>
      <c r="X21" s="67"/>
      <c r="Y21" s="67"/>
      <c r="Z21" s="67"/>
      <c r="AA21" s="67"/>
      <c r="AB21" s="67"/>
      <c r="AC21" s="67"/>
    </row>
    <row r="22" spans="1:29" ht="22.5" x14ac:dyDescent="0.25">
      <c r="A22" s="180" t="s">
        <v>108</v>
      </c>
      <c r="B22" s="180"/>
      <c r="C22" s="180"/>
      <c r="D22" s="180"/>
      <c r="E22" s="180"/>
      <c r="F22" s="180"/>
      <c r="G22" s="180"/>
      <c r="H22" s="180"/>
      <c r="I22" s="180"/>
      <c r="J22" s="180"/>
      <c r="K22" s="180"/>
      <c r="L22" s="182"/>
      <c r="M22" s="182"/>
      <c r="N22" s="180"/>
      <c r="O22" s="180" t="e">
        <f t="shared" si="5"/>
        <v>#DIV/0!</v>
      </c>
      <c r="P22" s="180"/>
      <c r="Q22" s="180"/>
      <c r="R22" s="180"/>
      <c r="S22" s="178" t="e">
        <f>VLOOKUP(G22,'[6]Données efficacité energétique'!$A$5:$M$13,2,FALSE)*(VLOOKUP(G22,'[6]Données efficacité energétique'!$A$5:$M$13,HLOOKUP($Q$3,'[6]Données efficacité energétique'!$C$2:$M$3,2,FALSE),FALSE)+VLOOKUP(G22,'[6]Données efficacité energétique'!$A$5:$M$13,HLOOKUP($Q$4,'[6]Données efficacité energétique'!$C$2:$M$3,2,FALSE),FALSE))*I22/1000</f>
        <v>#N/A</v>
      </c>
      <c r="T22" s="238" t="e">
        <f t="shared" si="2"/>
        <v>#N/A</v>
      </c>
      <c r="U22" s="67"/>
      <c r="V22" s="67"/>
      <c r="W22" s="67"/>
      <c r="X22" s="67"/>
      <c r="Y22" s="67"/>
      <c r="Z22" s="67"/>
      <c r="AA22" s="67"/>
      <c r="AB22" s="67"/>
      <c r="AC22" s="67"/>
    </row>
    <row r="23" spans="1:29" ht="22.5" x14ac:dyDescent="0.25">
      <c r="A23" s="183" t="s">
        <v>109</v>
      </c>
      <c r="B23" s="183"/>
      <c r="C23" s="183"/>
      <c r="D23" s="183"/>
      <c r="E23" s="183"/>
      <c r="F23" s="183"/>
      <c r="G23" s="183"/>
      <c r="H23" s="183">
        <f>SUM(H20:H22)</f>
        <v>0</v>
      </c>
      <c r="I23" s="183">
        <f t="shared" ref="I23:N23" si="6">SUM(I20:I22)</f>
        <v>0</v>
      </c>
      <c r="J23" s="184">
        <f t="shared" si="6"/>
        <v>0</v>
      </c>
      <c r="K23" s="185">
        <f t="shared" si="6"/>
        <v>0</v>
      </c>
      <c r="L23" s="183">
        <f t="shared" si="6"/>
        <v>0</v>
      </c>
      <c r="M23" s="183">
        <f t="shared" si="6"/>
        <v>0</v>
      </c>
      <c r="N23" s="183">
        <f t="shared" si="6"/>
        <v>0</v>
      </c>
      <c r="O23" s="186" t="e">
        <f>K23/I23</f>
        <v>#DIV/0!</v>
      </c>
      <c r="P23" s="183"/>
      <c r="Q23" s="200">
        <f>SUM(Q20:Q22)</f>
        <v>0</v>
      </c>
      <c r="R23" s="200">
        <f>SUM(R20:R22)</f>
        <v>0</v>
      </c>
      <c r="S23" s="239" t="e">
        <f>VLOOKUP(G23,'[6]Données efficacité energétique'!$A$5:$M$13,2,FALSE)*(VLOOKUP(G23,'[6]Données efficacité energétique'!$A$5:$M$13,HLOOKUP($Q$3,'[6]Données efficacité energétique'!$C$2:$M$3,2,FALSE),FALSE)+VLOOKUP(G23,'[6]Données efficacité energétique'!$A$5:$M$13,HLOOKUP($Q$4,'[6]Données efficacité energétique'!$C$2:$M$3,2,FALSE),FALSE))*I23/1000</f>
        <v>#N/A</v>
      </c>
      <c r="T23" s="238" t="e">
        <f t="shared" si="2"/>
        <v>#N/A</v>
      </c>
      <c r="U23" s="67"/>
      <c r="V23" s="67"/>
      <c r="W23" s="67"/>
      <c r="X23" s="67"/>
      <c r="Y23" s="67"/>
      <c r="Z23" s="67"/>
      <c r="AA23" s="67"/>
      <c r="AB23" s="67"/>
      <c r="AC23" s="67"/>
    </row>
    <row r="24" spans="1:29" x14ac:dyDescent="0.25">
      <c r="A24" s="183" t="s">
        <v>101</v>
      </c>
      <c r="B24" s="183"/>
      <c r="C24" s="183"/>
      <c r="D24" s="183"/>
      <c r="E24" s="183"/>
      <c r="F24" s="183"/>
      <c r="G24" s="183"/>
      <c r="H24" s="183">
        <f>H23+H19</f>
        <v>0</v>
      </c>
      <c r="I24" s="183">
        <f>I23+I19</f>
        <v>0</v>
      </c>
      <c r="J24" s="184">
        <f>J23+J19</f>
        <v>0</v>
      </c>
      <c r="K24" s="185">
        <f>K23+K19</f>
        <v>0</v>
      </c>
      <c r="L24" s="183">
        <f>L23+L19</f>
        <v>0</v>
      </c>
      <c r="M24" s="183">
        <f t="shared" ref="M24:N24" si="7">M23+M19</f>
        <v>0</v>
      </c>
      <c r="N24" s="183">
        <f t="shared" si="7"/>
        <v>0</v>
      </c>
      <c r="O24" s="186" t="e">
        <f>K24/I24</f>
        <v>#DIV/0!</v>
      </c>
      <c r="P24" s="183"/>
      <c r="Q24" s="200">
        <f>Q23+Q19</f>
        <v>0</v>
      </c>
      <c r="R24" s="200">
        <f>R23+R19</f>
        <v>0</v>
      </c>
      <c r="S24" s="175" t="e">
        <f>S19+S23</f>
        <v>#N/A</v>
      </c>
      <c r="T24" s="238" t="e">
        <f t="shared" si="2"/>
        <v>#N/A</v>
      </c>
      <c r="U24" s="67"/>
      <c r="V24" s="67"/>
      <c r="W24" s="67"/>
      <c r="X24" s="67"/>
      <c r="Y24" s="67"/>
      <c r="Z24" s="67"/>
      <c r="AA24" s="67"/>
      <c r="AB24" s="67"/>
      <c r="AC24" s="67"/>
    </row>
    <row r="25" spans="1:29" x14ac:dyDescent="0.2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row>
    <row r="26" spans="1:29" x14ac:dyDescent="0.2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row>
    <row r="27" spans="1:29"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row>
    <row r="28" spans="1:29" ht="15.75" x14ac:dyDescent="0.25">
      <c r="A28" s="170" t="s">
        <v>552</v>
      </c>
      <c r="B28" s="170"/>
      <c r="C28" s="170"/>
      <c r="D28" s="170"/>
      <c r="E28" s="211"/>
      <c r="F28" s="211"/>
      <c r="G28" s="67"/>
      <c r="H28" s="67"/>
      <c r="I28" s="67"/>
      <c r="J28" s="67"/>
      <c r="K28" s="67"/>
      <c r="L28" s="67"/>
      <c r="M28" s="67"/>
      <c r="N28" s="67"/>
      <c r="O28" s="67"/>
      <c r="P28" s="67"/>
      <c r="Q28" s="67"/>
      <c r="R28" s="67"/>
      <c r="S28" s="67"/>
      <c r="T28" s="67"/>
      <c r="U28" s="67"/>
      <c r="V28" s="67"/>
      <c r="W28" s="67"/>
      <c r="X28" s="67"/>
      <c r="Y28" s="67"/>
      <c r="Z28" s="67"/>
      <c r="AA28" s="67"/>
      <c r="AB28" s="67"/>
      <c r="AC28" s="67"/>
    </row>
    <row r="29" spans="1:29" ht="16.5" thickBot="1" x14ac:dyDescent="0.3">
      <c r="A29" s="69" t="s">
        <v>550</v>
      </c>
      <c r="B29" s="67"/>
      <c r="C29" s="67"/>
      <c r="D29" s="67"/>
      <c r="E29" s="67"/>
      <c r="F29" s="67"/>
      <c r="G29" s="67"/>
      <c r="H29" s="67"/>
      <c r="I29" s="67"/>
      <c r="J29" s="67"/>
      <c r="K29" s="67"/>
      <c r="L29" s="67"/>
      <c r="M29" s="67"/>
      <c r="N29" s="67"/>
      <c r="O29" s="67"/>
      <c r="P29" s="171"/>
      <c r="Q29" s="171"/>
      <c r="R29" s="67"/>
      <c r="S29" s="67"/>
      <c r="T29" s="67"/>
      <c r="U29" s="67"/>
      <c r="V29" s="67"/>
      <c r="W29" s="67"/>
      <c r="X29" s="67"/>
      <c r="Y29" s="67"/>
      <c r="Z29" s="67"/>
      <c r="AA29" s="67"/>
      <c r="AB29" s="67"/>
      <c r="AC29" s="67"/>
    </row>
    <row r="30" spans="1:29" ht="51.75" thickBot="1" x14ac:dyDescent="0.3">
      <c r="A30" s="212" t="s">
        <v>129</v>
      </c>
      <c r="B30" s="213" t="s">
        <v>130</v>
      </c>
      <c r="C30" s="213" t="s">
        <v>131</v>
      </c>
      <c r="D30" s="213" t="s">
        <v>132</v>
      </c>
      <c r="E30" s="213" t="s">
        <v>133</v>
      </c>
      <c r="F30" s="213" t="s">
        <v>265</v>
      </c>
      <c r="G30" s="67"/>
      <c r="H30" s="67"/>
      <c r="I30" s="67"/>
      <c r="J30" s="67"/>
      <c r="K30" s="67"/>
      <c r="L30" s="67"/>
      <c r="M30" s="67"/>
      <c r="N30" s="67"/>
      <c r="O30" s="67"/>
      <c r="P30" s="67"/>
      <c r="Q30" s="67"/>
      <c r="R30" s="67"/>
      <c r="S30" s="67"/>
      <c r="T30" s="67"/>
      <c r="U30" s="67"/>
      <c r="V30" s="67"/>
      <c r="W30" s="67"/>
      <c r="X30" s="67"/>
      <c r="Y30" s="67"/>
      <c r="Z30" s="67"/>
      <c r="AA30" s="67"/>
      <c r="AB30" s="67"/>
      <c r="AC30" s="67"/>
    </row>
    <row r="31" spans="1:29" ht="15.75" thickBot="1" x14ac:dyDescent="0.3">
      <c r="A31" s="214"/>
      <c r="B31" s="215"/>
      <c r="C31" s="215"/>
      <c r="D31" s="215"/>
      <c r="E31" s="216"/>
      <c r="F31" s="216"/>
      <c r="G31" s="67"/>
      <c r="H31" s="67"/>
      <c r="I31" s="67"/>
      <c r="J31" s="67"/>
      <c r="K31" s="67"/>
      <c r="L31" s="67"/>
      <c r="M31" s="67"/>
      <c r="N31" s="67"/>
      <c r="O31" s="67"/>
      <c r="P31" s="67"/>
      <c r="Q31" s="67"/>
      <c r="R31" s="67"/>
      <c r="S31" s="67"/>
      <c r="T31" s="67"/>
      <c r="U31" s="67"/>
      <c r="V31" s="67"/>
      <c r="W31" s="67"/>
      <c r="X31" s="67"/>
      <c r="Y31" s="67"/>
      <c r="Z31" s="67"/>
      <c r="AA31" s="67"/>
      <c r="AB31" s="67"/>
      <c r="AC31" s="67"/>
    </row>
    <row r="32" spans="1:29" ht="15.75" thickBot="1" x14ac:dyDescent="0.3">
      <c r="A32" s="214"/>
      <c r="B32" s="215"/>
      <c r="C32" s="215"/>
      <c r="D32" s="215"/>
      <c r="E32" s="216"/>
      <c r="F32" s="216"/>
      <c r="G32" s="67"/>
      <c r="H32" s="67"/>
      <c r="I32" s="67"/>
      <c r="J32" s="67"/>
      <c r="K32" s="67"/>
      <c r="L32" s="67"/>
      <c r="M32" s="67"/>
      <c r="N32" s="67"/>
      <c r="O32" s="67"/>
      <c r="P32" s="67"/>
      <c r="Q32" s="67"/>
      <c r="R32" s="67"/>
      <c r="S32" s="67"/>
      <c r="T32" s="67"/>
      <c r="U32" s="67"/>
      <c r="V32" s="67"/>
      <c r="W32" s="67"/>
      <c r="X32" s="67"/>
      <c r="Y32" s="67"/>
      <c r="Z32" s="67"/>
      <c r="AA32" s="67"/>
      <c r="AB32" s="67"/>
      <c r="AC32" s="67"/>
    </row>
    <row r="33" spans="1:29" ht="15.75" thickBot="1" x14ac:dyDescent="0.3">
      <c r="A33" s="214"/>
      <c r="B33" s="215"/>
      <c r="C33" s="215"/>
      <c r="D33" s="215"/>
      <c r="E33" s="216"/>
      <c r="F33" s="216"/>
      <c r="G33" s="67"/>
      <c r="H33" s="67"/>
      <c r="I33" s="67"/>
      <c r="J33" s="67"/>
      <c r="K33" s="67"/>
      <c r="L33" s="67"/>
      <c r="M33" s="67"/>
      <c r="N33" s="67"/>
      <c r="O33" s="67"/>
      <c r="P33" s="67"/>
      <c r="Q33" s="67"/>
      <c r="R33" s="67"/>
      <c r="S33" s="67"/>
      <c r="T33" s="67"/>
      <c r="U33" s="67"/>
      <c r="V33" s="67"/>
      <c r="W33" s="67"/>
      <c r="X33" s="67"/>
      <c r="Y33" s="67"/>
      <c r="Z33" s="67"/>
      <c r="AA33" s="67"/>
      <c r="AB33" s="67"/>
      <c r="AC33" s="67"/>
    </row>
    <row r="34" spans="1:29" ht="15.75" thickBot="1" x14ac:dyDescent="0.3">
      <c r="A34" s="214"/>
      <c r="B34" s="215"/>
      <c r="C34" s="215"/>
      <c r="D34" s="215"/>
      <c r="E34" s="216"/>
      <c r="F34" s="216"/>
      <c r="G34" s="67"/>
      <c r="H34" s="67"/>
      <c r="I34" s="67"/>
      <c r="J34" s="67"/>
      <c r="K34" s="67"/>
      <c r="L34" s="67"/>
      <c r="M34" s="67"/>
      <c r="N34" s="67"/>
      <c r="O34" s="67"/>
      <c r="P34" s="67"/>
      <c r="Q34" s="67"/>
      <c r="R34" s="67"/>
      <c r="S34" s="67"/>
      <c r="T34" s="67"/>
      <c r="U34" s="67"/>
      <c r="V34" s="67"/>
      <c r="W34" s="67"/>
      <c r="X34" s="67"/>
      <c r="Y34" s="67"/>
      <c r="Z34" s="67"/>
      <c r="AA34" s="67"/>
      <c r="AB34" s="67"/>
      <c r="AC34" s="67"/>
    </row>
    <row r="35" spans="1:29" ht="15.75" thickBot="1" x14ac:dyDescent="0.3">
      <c r="A35" s="214"/>
      <c r="B35" s="215"/>
      <c r="C35" s="215"/>
      <c r="D35" s="215"/>
      <c r="E35" s="216"/>
      <c r="F35" s="216"/>
      <c r="G35" s="67"/>
      <c r="H35" s="67"/>
      <c r="I35" s="67"/>
      <c r="J35" s="67"/>
      <c r="K35" s="67"/>
      <c r="L35" s="67"/>
      <c r="M35" s="67"/>
      <c r="N35" s="67"/>
      <c r="O35" s="67"/>
      <c r="P35" s="67"/>
      <c r="Q35" s="67"/>
      <c r="R35" s="67"/>
      <c r="S35" s="67"/>
      <c r="T35" s="67"/>
      <c r="U35" s="67"/>
      <c r="V35" s="67"/>
      <c r="W35" s="67"/>
      <c r="X35" s="67"/>
      <c r="Y35" s="67"/>
      <c r="Z35" s="67"/>
      <c r="AA35" s="67"/>
      <c r="AB35" s="67"/>
      <c r="AC35" s="67"/>
    </row>
    <row r="36" spans="1:29" ht="15.75" thickBot="1" x14ac:dyDescent="0.3">
      <c r="A36" s="214"/>
      <c r="B36" s="215"/>
      <c r="C36" s="215"/>
      <c r="D36" s="215"/>
      <c r="E36" s="215"/>
      <c r="F36" s="215"/>
      <c r="G36" s="67"/>
      <c r="H36" s="67"/>
      <c r="I36" s="67"/>
      <c r="J36" s="67"/>
      <c r="K36" s="67"/>
      <c r="L36" s="67"/>
      <c r="M36" s="67"/>
      <c r="N36" s="67"/>
      <c r="O36" s="67"/>
      <c r="P36" s="67"/>
      <c r="Q36" s="67"/>
      <c r="R36" s="67"/>
      <c r="S36" s="67"/>
      <c r="T36" s="67"/>
      <c r="U36" s="67"/>
      <c r="V36" s="67"/>
      <c r="W36" s="67"/>
      <c r="X36" s="67"/>
      <c r="Y36" s="67"/>
      <c r="Z36" s="67"/>
      <c r="AA36" s="67"/>
      <c r="AB36" s="67"/>
      <c r="AC36" s="67"/>
    </row>
    <row r="37" spans="1:29"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row>
    <row r="38" spans="1:29"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row r="39" spans="1:29"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row>
    <row r="40" spans="1:29"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row>
    <row r="41" spans="1:29"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spans="1:29"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row>
    <row r="43" spans="1:29"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row>
    <row r="44" spans="1:29"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row>
    <row r="45" spans="1:29"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row>
    <row r="46" spans="1:29"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row>
    <row r="47" spans="1:29" x14ac:dyDescent="0.2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row>
    <row r="48" spans="1:29"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row>
    <row r="49" spans="1:29"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row>
    <row r="50" spans="1:29"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row>
    <row r="51" spans="1:29"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row>
    <row r="52" spans="1:29"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row>
    <row r="53" spans="1:29"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row r="54" spans="1:29"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row>
    <row r="55" spans="1:29"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row>
    <row r="56" spans="1:29"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row>
    <row r="57" spans="1:29"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row>
    <row r="58" spans="1:29"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row>
    <row r="59" spans="1:29"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row>
    <row r="60" spans="1:29"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row>
    <row r="61" spans="1:29"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row>
    <row r="62" spans="1:29"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row>
    <row r="63" spans="1:29" x14ac:dyDescent="0.2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row>
    <row r="64" spans="1:29"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row>
    <row r="65" spans="1:29"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row>
    <row r="66" spans="1:29"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row>
    <row r="67" spans="1:29" x14ac:dyDescent="0.2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row>
    <row r="68" spans="1:29" x14ac:dyDescent="0.2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row>
    <row r="69" spans="1:29" x14ac:dyDescent="0.2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row>
    <row r="70" spans="1:29" x14ac:dyDescent="0.2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row>
    <row r="71" spans="1:29"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row>
    <row r="72" spans="1:29"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row>
    <row r="73" spans="1:29"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row>
    <row r="74" spans="1:29"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row>
    <row r="75" spans="1:29"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row>
    <row r="76" spans="1:29"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row>
    <row r="77" spans="1:29"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row>
    <row r="78" spans="1:29"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row>
    <row r="79" spans="1:29"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row>
    <row r="80" spans="1:29"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row>
    <row r="81" spans="1:29"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row>
    <row r="82" spans="1:29"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row>
    <row r="83" spans="1:29"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row>
    <row r="84" spans="1:29"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row>
    <row r="85" spans="1:29"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row>
    <row r="86" spans="1:29"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spans="1:29"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row>
    <row r="88" spans="1:29"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row>
    <row r="89" spans="1:29"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row>
    <row r="90" spans="1:29"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row>
    <row r="91" spans="1:29"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row>
    <row r="92" spans="1:29"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row>
    <row r="93" spans="1:29"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row>
    <row r="94" spans="1:29"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row>
    <row r="95" spans="1:29"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row>
    <row r="96" spans="1:29"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row>
    <row r="97" spans="1:29"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row>
    <row r="98" spans="1:29"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row>
    <row r="99" spans="1:29"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row>
    <row r="100" spans="1:29"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row>
    <row r="101" spans="1:29"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row>
    <row r="102" spans="1:29"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row>
    <row r="103" spans="1:29"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row>
    <row r="104" spans="1:29"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row>
    <row r="105" spans="1:29"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row>
    <row r="106" spans="1:29"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row>
    <row r="107" spans="1:29" x14ac:dyDescent="0.25">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row>
    <row r="108" spans="1:29" x14ac:dyDescent="0.2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row>
    <row r="109" spans="1:29" x14ac:dyDescent="0.2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row>
    <row r="110" spans="1:29" x14ac:dyDescent="0.25">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row>
    <row r="111" spans="1:29"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row>
    <row r="112" spans="1:29" x14ac:dyDescent="0.2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row>
    <row r="113" spans="1:29" x14ac:dyDescent="0.2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row>
    <row r="114" spans="1:29" x14ac:dyDescent="0.2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row>
    <row r="115" spans="1:29" x14ac:dyDescent="0.2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row>
    <row r="116" spans="1:29"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row>
    <row r="117" spans="1:29" x14ac:dyDescent="0.2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row>
    <row r="118" spans="1:29" x14ac:dyDescent="0.2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row>
    <row r="119" spans="1:29" x14ac:dyDescent="0.2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row>
    <row r="120" spans="1:29" x14ac:dyDescent="0.2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row>
    <row r="121" spans="1:29"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row>
    <row r="122" spans="1:29" x14ac:dyDescent="0.2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row>
    <row r="123" spans="1:29" x14ac:dyDescent="0.2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row>
    <row r="124" spans="1:29" x14ac:dyDescent="0.2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row>
    <row r="125" spans="1:29" x14ac:dyDescent="0.2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row>
    <row r="126" spans="1:29"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row>
    <row r="127" spans="1:29" x14ac:dyDescent="0.2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row>
    <row r="128" spans="1:29" x14ac:dyDescent="0.2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row>
    <row r="129" spans="1:29" x14ac:dyDescent="0.2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row>
    <row r="130" spans="1:29" x14ac:dyDescent="0.2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row>
    <row r="131" spans="1:29"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row>
    <row r="132" spans="1:29" x14ac:dyDescent="0.25">
      <c r="Q132" s="67"/>
      <c r="R132" s="67"/>
      <c r="S132" s="67"/>
      <c r="T132" s="67"/>
      <c r="U132" s="67"/>
      <c r="V132" s="67"/>
      <c r="W132" s="67"/>
      <c r="X132" s="67"/>
      <c r="Y132" s="67"/>
      <c r="Z132" s="67"/>
      <c r="AA132" s="67"/>
      <c r="AB132" s="67"/>
      <c r="AC132" s="67"/>
    </row>
    <row r="133" spans="1:29" x14ac:dyDescent="0.25">
      <c r="Q133" s="67"/>
      <c r="R133" s="67"/>
      <c r="S133" s="67"/>
      <c r="T133" s="67"/>
      <c r="U133" s="67"/>
      <c r="V133" s="67"/>
      <c r="W133" s="67"/>
      <c r="X133" s="67"/>
      <c r="Y133" s="67"/>
      <c r="Z133" s="67"/>
      <c r="AA133" s="67"/>
      <c r="AB133" s="67"/>
      <c r="AC133" s="67"/>
    </row>
    <row r="134" spans="1:29" x14ac:dyDescent="0.25">
      <c r="Q134" s="67"/>
      <c r="R134" s="67"/>
      <c r="S134" s="67"/>
      <c r="T134" s="67"/>
      <c r="U134" s="67"/>
      <c r="V134" s="67"/>
      <c r="W134" s="67"/>
      <c r="X134" s="67"/>
      <c r="Y134" s="67"/>
      <c r="Z134" s="67"/>
      <c r="AA134" s="67"/>
      <c r="AB134" s="67"/>
      <c r="AC134" s="67"/>
    </row>
    <row r="135" spans="1:29" x14ac:dyDescent="0.25">
      <c r="Q135" s="67"/>
      <c r="R135" s="67"/>
      <c r="S135" s="67"/>
      <c r="T135" s="67"/>
      <c r="U135" s="67"/>
      <c r="V135" s="67"/>
      <c r="W135" s="67"/>
      <c r="X135" s="67"/>
      <c r="Y135" s="67"/>
      <c r="Z135" s="67"/>
      <c r="AA135" s="67"/>
      <c r="AB135" s="67"/>
      <c r="AC135" s="67"/>
    </row>
    <row r="136" spans="1:29" x14ac:dyDescent="0.25">
      <c r="Q136" s="67"/>
      <c r="R136" s="67"/>
      <c r="S136" s="67"/>
      <c r="T136" s="67"/>
      <c r="U136" s="67"/>
      <c r="V136" s="67"/>
      <c r="W136" s="67"/>
      <c r="X136" s="67"/>
      <c r="Y136" s="67"/>
      <c r="Z136" s="67"/>
      <c r="AA136" s="67"/>
      <c r="AB136" s="67"/>
      <c r="AC136" s="67"/>
    </row>
    <row r="137" spans="1:29" x14ac:dyDescent="0.25">
      <c r="Q137" s="67"/>
      <c r="R137" s="67"/>
      <c r="S137" s="67"/>
      <c r="T137" s="67"/>
      <c r="U137" s="67"/>
      <c r="V137" s="67"/>
      <c r="W137" s="67"/>
      <c r="X137" s="67"/>
      <c r="Y137" s="67"/>
      <c r="Z137" s="67"/>
      <c r="AA137" s="67"/>
      <c r="AB137" s="67"/>
      <c r="AC137" s="67"/>
    </row>
    <row r="138" spans="1:29" x14ac:dyDescent="0.25">
      <c r="Q138" s="67"/>
      <c r="R138" s="67"/>
      <c r="S138" s="67"/>
      <c r="T138" s="67"/>
      <c r="U138" s="67"/>
      <c r="V138" s="67"/>
      <c r="W138" s="67"/>
      <c r="X138" s="67"/>
      <c r="Y138" s="67"/>
      <c r="Z138" s="67"/>
      <c r="AA138" s="67"/>
      <c r="AB138" s="67"/>
      <c r="AC138" s="67"/>
    </row>
    <row r="139" spans="1:29" x14ac:dyDescent="0.25">
      <c r="Q139" s="67"/>
      <c r="R139" s="67"/>
      <c r="S139" s="67"/>
      <c r="T139" s="67"/>
      <c r="U139" s="67"/>
      <c r="V139" s="67"/>
      <c r="W139" s="67"/>
      <c r="X139" s="67"/>
      <c r="Y139" s="67"/>
      <c r="Z139" s="67"/>
      <c r="AA139" s="67"/>
      <c r="AB139" s="67"/>
      <c r="AC139" s="67"/>
    </row>
    <row r="140" spans="1:29" x14ac:dyDescent="0.25">
      <c r="Q140" s="67"/>
      <c r="R140" s="67"/>
      <c r="S140" s="67"/>
      <c r="T140" s="67"/>
      <c r="U140" s="67"/>
      <c r="V140" s="67"/>
      <c r="W140" s="67"/>
      <c r="X140" s="67"/>
      <c r="Y140" s="67"/>
      <c r="Z140" s="67"/>
      <c r="AA140" s="67"/>
      <c r="AB140" s="67"/>
      <c r="AC140" s="67"/>
    </row>
    <row r="141" spans="1:29" x14ac:dyDescent="0.25">
      <c r="Q141" s="67"/>
      <c r="R141" s="67"/>
      <c r="S141" s="67"/>
      <c r="T141" s="67"/>
      <c r="U141" s="67"/>
      <c r="V141" s="67"/>
      <c r="W141" s="67"/>
      <c r="X141" s="67"/>
      <c r="Y141" s="67"/>
      <c r="Z141" s="67"/>
      <c r="AA141" s="67"/>
      <c r="AB141" s="67"/>
      <c r="AC141" s="67"/>
    </row>
    <row r="142" spans="1:29" x14ac:dyDescent="0.25">
      <c r="Q142" s="67"/>
      <c r="R142" s="67"/>
      <c r="S142" s="67"/>
      <c r="T142" s="67"/>
      <c r="U142" s="67"/>
      <c r="V142" s="67"/>
      <c r="W142" s="67"/>
      <c r="X142" s="67"/>
      <c r="Y142" s="67"/>
      <c r="Z142" s="67"/>
      <c r="AA142" s="67"/>
      <c r="AB142" s="67"/>
      <c r="AC142" s="67"/>
    </row>
    <row r="143" spans="1:29" x14ac:dyDescent="0.25">
      <c r="Q143" s="67"/>
      <c r="R143" s="67"/>
      <c r="S143" s="67"/>
      <c r="T143" s="67"/>
      <c r="U143" s="67"/>
      <c r="V143" s="67"/>
      <c r="W143" s="67"/>
      <c r="X143" s="67"/>
      <c r="Y143" s="67"/>
      <c r="Z143" s="67"/>
      <c r="AA143" s="67"/>
      <c r="AB143" s="67"/>
      <c r="AC143" s="67"/>
    </row>
    <row r="144" spans="1:29" x14ac:dyDescent="0.25">
      <c r="Q144" s="67"/>
      <c r="R144" s="67"/>
      <c r="S144" s="67"/>
      <c r="T144" s="67"/>
      <c r="U144" s="67"/>
      <c r="V144" s="67"/>
      <c r="W144" s="67"/>
      <c r="X144" s="67"/>
      <c r="Y144" s="67"/>
      <c r="Z144" s="67"/>
      <c r="AA144" s="67"/>
      <c r="AB144" s="67"/>
      <c r="AC144" s="67"/>
    </row>
    <row r="145" spans="17:29" x14ac:dyDescent="0.25">
      <c r="Q145" s="67"/>
      <c r="R145" s="67"/>
      <c r="S145" s="67"/>
      <c r="T145" s="67"/>
      <c r="U145" s="67"/>
      <c r="V145" s="67"/>
      <c r="W145" s="67"/>
      <c r="X145" s="67"/>
      <c r="Y145" s="67"/>
      <c r="Z145" s="67"/>
      <c r="AA145" s="67"/>
      <c r="AB145" s="67"/>
      <c r="AC145" s="67"/>
    </row>
    <row r="146" spans="17:29" x14ac:dyDescent="0.25">
      <c r="Q146" s="67"/>
      <c r="R146" s="67"/>
      <c r="S146" s="67"/>
      <c r="T146" s="67"/>
      <c r="U146" s="67"/>
      <c r="V146" s="67"/>
      <c r="W146" s="67"/>
      <c r="X146" s="67"/>
      <c r="Y146" s="67"/>
      <c r="Z146" s="67"/>
      <c r="AA146" s="67"/>
      <c r="AB146" s="67"/>
      <c r="AC146" s="67"/>
    </row>
    <row r="147" spans="17:29" x14ac:dyDescent="0.25">
      <c r="Q147" s="67"/>
      <c r="R147" s="67"/>
      <c r="S147" s="67"/>
      <c r="T147" s="67"/>
      <c r="U147" s="67"/>
      <c r="V147" s="67"/>
      <c r="W147" s="67"/>
      <c r="X147" s="67"/>
      <c r="Y147" s="67"/>
      <c r="Z147" s="67"/>
      <c r="AA147" s="67"/>
      <c r="AB147" s="67"/>
      <c r="AC147" s="67"/>
    </row>
    <row r="148" spans="17:29" x14ac:dyDescent="0.25">
      <c r="Q148" s="67"/>
      <c r="R148" s="67"/>
      <c r="S148" s="67"/>
      <c r="T148" s="67"/>
      <c r="U148" s="67"/>
      <c r="V148" s="67"/>
      <c r="W148" s="67"/>
      <c r="X148" s="67"/>
      <c r="Y148" s="67"/>
      <c r="Z148" s="67"/>
      <c r="AA148" s="67"/>
      <c r="AB148" s="67"/>
      <c r="AC148" s="67"/>
    </row>
    <row r="149" spans="17:29" x14ac:dyDescent="0.25">
      <c r="Q149" s="67"/>
      <c r="R149" s="67"/>
      <c r="S149" s="67"/>
      <c r="T149" s="67"/>
      <c r="U149" s="67"/>
      <c r="V149" s="67"/>
      <c r="W149" s="67"/>
      <c r="X149" s="67"/>
      <c r="Y149" s="67"/>
      <c r="Z149" s="67"/>
      <c r="AA149" s="67"/>
      <c r="AB149" s="67"/>
      <c r="AC149" s="67"/>
    </row>
    <row r="150" spans="17:29" x14ac:dyDescent="0.25">
      <c r="Q150" s="67"/>
      <c r="R150" s="67"/>
      <c r="S150" s="67"/>
      <c r="T150" s="67"/>
      <c r="U150" s="67"/>
      <c r="V150" s="67"/>
      <c r="W150" s="67"/>
      <c r="X150" s="67"/>
      <c r="Y150" s="67"/>
      <c r="Z150" s="67"/>
      <c r="AA150" s="67"/>
      <c r="AB150" s="67"/>
      <c r="AC150" s="67"/>
    </row>
    <row r="151" spans="17:29" x14ac:dyDescent="0.25">
      <c r="Q151" s="67"/>
      <c r="R151" s="67"/>
      <c r="S151" s="67"/>
      <c r="T151" s="67"/>
      <c r="U151" s="67"/>
      <c r="V151" s="67"/>
      <c r="W151" s="67"/>
      <c r="X151" s="67"/>
      <c r="Y151" s="67"/>
      <c r="Z151" s="67"/>
      <c r="AA151" s="67"/>
      <c r="AB151" s="67"/>
      <c r="AC151" s="67"/>
    </row>
    <row r="152" spans="17:29" x14ac:dyDescent="0.25">
      <c r="Q152" s="67"/>
      <c r="R152" s="67"/>
      <c r="S152" s="67"/>
      <c r="T152" s="67"/>
      <c r="U152" s="67"/>
      <c r="V152" s="67"/>
      <c r="W152" s="67"/>
      <c r="X152" s="67"/>
      <c r="Y152" s="67"/>
      <c r="Z152" s="67"/>
      <c r="AA152" s="67"/>
      <c r="AB152" s="67"/>
      <c r="AC152" s="67"/>
    </row>
    <row r="153" spans="17:29" x14ac:dyDescent="0.25">
      <c r="Q153" s="67"/>
      <c r="R153" s="67"/>
      <c r="S153" s="67"/>
      <c r="T153" s="67"/>
      <c r="U153" s="67"/>
      <c r="V153" s="67"/>
      <c r="W153" s="67"/>
      <c r="X153" s="67"/>
      <c r="Y153" s="67"/>
      <c r="Z153" s="67"/>
      <c r="AA153" s="67"/>
      <c r="AB153" s="67"/>
      <c r="AC153" s="67"/>
    </row>
    <row r="154" spans="17:29" x14ac:dyDescent="0.25">
      <c r="Q154" s="67"/>
      <c r="R154" s="67"/>
      <c r="S154" s="67"/>
      <c r="T154" s="67"/>
      <c r="U154" s="67"/>
      <c r="V154" s="67"/>
      <c r="W154" s="67"/>
      <c r="X154" s="67"/>
      <c r="Y154" s="67"/>
      <c r="Z154" s="67"/>
      <c r="AA154" s="67"/>
      <c r="AB154" s="67"/>
      <c r="AC154" s="67"/>
    </row>
    <row r="155" spans="17:29" x14ac:dyDescent="0.25">
      <c r="Q155" s="67"/>
      <c r="R155" s="67"/>
      <c r="S155" s="67"/>
      <c r="T155" s="67"/>
      <c r="U155" s="67"/>
      <c r="V155" s="67"/>
      <c r="W155" s="67"/>
      <c r="X155" s="67"/>
      <c r="Y155" s="67"/>
      <c r="Z155" s="67"/>
      <c r="AA155" s="67"/>
      <c r="AB155" s="67"/>
      <c r="AC155" s="67"/>
    </row>
    <row r="156" spans="17:29" x14ac:dyDescent="0.25">
      <c r="Q156" s="67"/>
      <c r="R156" s="67"/>
      <c r="S156" s="67"/>
      <c r="T156" s="67"/>
      <c r="U156" s="67"/>
      <c r="V156" s="67"/>
      <c r="W156" s="67"/>
      <c r="X156" s="67"/>
      <c r="Y156" s="67"/>
      <c r="Z156" s="67"/>
      <c r="AA156" s="67"/>
      <c r="AB156" s="67"/>
      <c r="AC156" s="67"/>
    </row>
    <row r="157" spans="17:29" x14ac:dyDescent="0.25">
      <c r="Q157" s="67"/>
      <c r="R157" s="67"/>
      <c r="S157" s="67"/>
      <c r="T157" s="67"/>
      <c r="U157" s="67"/>
      <c r="V157" s="67"/>
      <c r="W157" s="67"/>
      <c r="X157" s="67"/>
      <c r="Y157" s="67"/>
      <c r="Z157" s="67"/>
      <c r="AA157" s="67"/>
      <c r="AB157" s="67"/>
      <c r="AC157" s="67"/>
    </row>
    <row r="158" spans="17:29" x14ac:dyDescent="0.25">
      <c r="Q158" s="67"/>
      <c r="R158" s="67"/>
      <c r="S158" s="67"/>
      <c r="T158" s="67"/>
      <c r="U158" s="67"/>
      <c r="V158" s="67"/>
      <c r="W158" s="67"/>
      <c r="X158" s="67"/>
      <c r="Y158" s="67"/>
      <c r="Z158" s="67"/>
      <c r="AA158" s="67"/>
      <c r="AB158" s="67"/>
      <c r="AC158" s="67"/>
    </row>
    <row r="159" spans="17:29" x14ac:dyDescent="0.25">
      <c r="Q159" s="67"/>
      <c r="R159" s="67"/>
      <c r="S159" s="67"/>
      <c r="T159" s="67"/>
      <c r="U159" s="67"/>
      <c r="V159" s="67"/>
      <c r="W159" s="67"/>
      <c r="X159" s="67"/>
      <c r="Y159" s="67"/>
      <c r="Z159" s="67"/>
      <c r="AA159" s="67"/>
      <c r="AB159" s="67"/>
      <c r="AC159" s="67"/>
    </row>
    <row r="160" spans="17:29" x14ac:dyDescent="0.25">
      <c r="Q160" s="67"/>
      <c r="R160" s="67"/>
      <c r="S160" s="67"/>
      <c r="T160" s="67"/>
      <c r="U160" s="67"/>
      <c r="V160" s="67"/>
      <c r="W160" s="67"/>
      <c r="X160" s="67"/>
      <c r="Y160" s="67"/>
      <c r="Z160" s="67"/>
      <c r="AA160" s="67"/>
      <c r="AB160" s="67"/>
      <c r="AC160" s="67"/>
    </row>
    <row r="161" spans="17:29" x14ac:dyDescent="0.25">
      <c r="Q161" s="67"/>
      <c r="R161" s="67"/>
      <c r="S161" s="67"/>
      <c r="T161" s="67"/>
      <c r="U161" s="67"/>
      <c r="V161" s="67"/>
      <c r="W161" s="67"/>
      <c r="X161" s="67"/>
      <c r="Y161" s="67"/>
      <c r="Z161" s="67"/>
      <c r="AA161" s="67"/>
      <c r="AB161" s="67"/>
      <c r="AC161" s="67"/>
    </row>
    <row r="162" spans="17:29" x14ac:dyDescent="0.25">
      <c r="Q162" s="67"/>
      <c r="R162" s="67"/>
      <c r="S162" s="67"/>
      <c r="T162" s="67"/>
      <c r="U162" s="67"/>
      <c r="V162" s="67"/>
      <c r="W162" s="67"/>
      <c r="X162" s="67"/>
      <c r="Y162" s="67"/>
      <c r="Z162" s="67"/>
      <c r="AA162" s="67"/>
      <c r="AB162" s="67"/>
      <c r="AC162" s="67"/>
    </row>
    <row r="163" spans="17:29" x14ac:dyDescent="0.25">
      <c r="Q163" s="67"/>
      <c r="R163" s="67"/>
      <c r="S163" s="67"/>
      <c r="T163" s="67"/>
      <c r="U163" s="67"/>
      <c r="V163" s="67"/>
      <c r="W163" s="67"/>
      <c r="X163" s="67"/>
      <c r="Y163" s="67"/>
      <c r="Z163" s="67"/>
      <c r="AA163" s="67"/>
      <c r="AB163" s="67"/>
      <c r="AC163" s="67"/>
    </row>
    <row r="164" spans="17:29" x14ac:dyDescent="0.25">
      <c r="Q164" s="67"/>
      <c r="R164" s="67"/>
      <c r="S164" s="67"/>
      <c r="T164" s="67"/>
      <c r="U164" s="67"/>
      <c r="V164" s="67"/>
      <c r="W164" s="67"/>
      <c r="X164" s="67"/>
      <c r="Y164" s="67"/>
      <c r="Z164" s="67"/>
      <c r="AA164" s="67"/>
      <c r="AB164" s="67"/>
      <c r="AC164" s="67"/>
    </row>
    <row r="165" spans="17:29" x14ac:dyDescent="0.25">
      <c r="Q165" s="67"/>
      <c r="R165" s="67"/>
      <c r="S165" s="67"/>
      <c r="T165" s="67"/>
      <c r="U165" s="67"/>
      <c r="V165" s="67"/>
      <c r="W165" s="67"/>
      <c r="X165" s="67"/>
      <c r="Y165" s="67"/>
      <c r="Z165" s="67"/>
      <c r="AA165" s="67"/>
      <c r="AB165" s="67"/>
      <c r="AC165" s="67"/>
    </row>
    <row r="166" spans="17:29" x14ac:dyDescent="0.25">
      <c r="Q166" s="67"/>
      <c r="R166" s="67"/>
      <c r="S166" s="67"/>
      <c r="T166" s="67"/>
      <c r="U166" s="67"/>
      <c r="V166" s="67"/>
      <c r="W166" s="67"/>
      <c r="X166" s="67"/>
      <c r="Y166" s="67"/>
      <c r="Z166" s="67"/>
      <c r="AA166" s="67"/>
      <c r="AB166" s="67"/>
      <c r="AC166" s="67"/>
    </row>
    <row r="167" spans="17:29" x14ac:dyDescent="0.25">
      <c r="Q167" s="67"/>
      <c r="R167" s="67"/>
      <c r="S167" s="67"/>
      <c r="T167" s="67"/>
      <c r="U167" s="67"/>
      <c r="V167" s="67"/>
      <c r="W167" s="67"/>
      <c r="X167" s="67"/>
      <c r="Y167" s="67"/>
      <c r="Z167" s="67"/>
      <c r="AA167" s="67"/>
      <c r="AB167" s="67"/>
      <c r="AC167" s="67"/>
    </row>
    <row r="168" spans="17:29" x14ac:dyDescent="0.25">
      <c r="Q168" s="67"/>
      <c r="R168" s="67"/>
      <c r="S168" s="67"/>
      <c r="T168" s="67"/>
      <c r="U168" s="67"/>
      <c r="V168" s="67"/>
      <c r="W168" s="67"/>
      <c r="X168" s="67"/>
      <c r="Y168" s="67"/>
      <c r="Z168" s="67"/>
      <c r="AA168" s="67"/>
      <c r="AB168" s="67"/>
      <c r="AC168" s="67"/>
    </row>
    <row r="169" spans="17:29" x14ac:dyDescent="0.25">
      <c r="Q169" s="67"/>
      <c r="R169" s="67"/>
      <c r="S169" s="67"/>
      <c r="T169" s="67"/>
      <c r="U169" s="67"/>
      <c r="V169" s="67"/>
      <c r="W169" s="67"/>
      <c r="X169" s="67"/>
      <c r="Y169" s="67"/>
      <c r="Z169" s="67"/>
      <c r="AA169" s="67"/>
      <c r="AB169" s="67"/>
      <c r="AC169" s="67"/>
    </row>
    <row r="170" spans="17:29" x14ac:dyDescent="0.25">
      <c r="Q170" s="67"/>
      <c r="R170" s="67"/>
      <c r="S170" s="67"/>
      <c r="T170" s="67"/>
      <c r="U170" s="67"/>
      <c r="V170" s="67"/>
      <c r="W170" s="67"/>
      <c r="X170" s="67"/>
      <c r="Y170" s="67"/>
      <c r="Z170" s="67"/>
      <c r="AA170" s="67"/>
      <c r="AB170" s="67"/>
      <c r="AC170" s="67"/>
    </row>
    <row r="171" spans="17:29" x14ac:dyDescent="0.25">
      <c r="Q171" s="67"/>
      <c r="R171" s="67"/>
      <c r="S171" s="67"/>
      <c r="T171" s="67"/>
      <c r="U171" s="67"/>
      <c r="V171" s="67"/>
      <c r="W171" s="67"/>
      <c r="X171" s="67"/>
      <c r="Y171" s="67"/>
      <c r="Z171" s="67"/>
      <c r="AA171" s="67"/>
      <c r="AB171" s="67"/>
      <c r="AC171" s="67"/>
    </row>
    <row r="172" spans="17:29" x14ac:dyDescent="0.25">
      <c r="Q172" s="67"/>
      <c r="R172" s="67"/>
      <c r="S172" s="67"/>
      <c r="T172" s="67"/>
      <c r="U172" s="67"/>
      <c r="V172" s="67"/>
      <c r="W172" s="67"/>
      <c r="X172" s="67"/>
      <c r="Y172" s="67"/>
      <c r="Z172" s="67"/>
      <c r="AA172" s="67"/>
      <c r="AB172" s="67"/>
      <c r="AC172" s="67"/>
    </row>
    <row r="173" spans="17:29" x14ac:dyDescent="0.25">
      <c r="Q173" s="67"/>
      <c r="R173" s="67"/>
      <c r="S173" s="67"/>
      <c r="T173" s="67"/>
      <c r="U173" s="67"/>
      <c r="V173" s="67"/>
      <c r="W173" s="67"/>
      <c r="X173" s="67"/>
      <c r="Y173" s="67"/>
      <c r="Z173" s="67"/>
      <c r="AA173" s="67"/>
      <c r="AB173" s="67"/>
      <c r="AC173" s="67"/>
    </row>
  </sheetData>
  <mergeCells count="1">
    <mergeCell ref="A1:R1"/>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J25"/>
  <sheetViews>
    <sheetView zoomScale="110" zoomScaleNormal="110" workbookViewId="0">
      <selection activeCell="B6" sqref="B6:B21"/>
    </sheetView>
  </sheetViews>
  <sheetFormatPr baseColWidth="10" defaultColWidth="11.42578125" defaultRowHeight="15" x14ac:dyDescent="0.25"/>
  <cols>
    <col min="1" max="1" width="3.28515625" style="113" customWidth="1"/>
    <col min="2" max="2" width="11.42578125" style="113"/>
    <col min="3" max="3" width="62.140625" style="113" customWidth="1"/>
    <col min="4" max="4" width="31.7109375" style="113" customWidth="1"/>
    <col min="5" max="5" width="25.7109375" style="113" customWidth="1"/>
    <col min="6" max="6" width="11.7109375" style="113" customWidth="1"/>
    <col min="7" max="7" width="25.28515625" style="113" customWidth="1"/>
    <col min="8" max="12" width="11.5703125" style="113" customWidth="1"/>
    <col min="13" max="258" width="11.42578125" style="113"/>
    <col min="259" max="259" width="62.7109375" style="113" customWidth="1"/>
    <col min="260" max="260" width="18.28515625" style="113" customWidth="1"/>
    <col min="261" max="261" width="25.7109375" style="113" customWidth="1"/>
    <col min="262" max="262" width="11.7109375" style="113" customWidth="1"/>
    <col min="263" max="263" width="25.28515625" style="113" customWidth="1"/>
    <col min="264" max="268" width="11.5703125" style="113" customWidth="1"/>
    <col min="269" max="514" width="11.42578125" style="113"/>
    <col min="515" max="515" width="62.7109375" style="113" customWidth="1"/>
    <col min="516" max="516" width="18.28515625" style="113" customWidth="1"/>
    <col min="517" max="517" width="25.7109375" style="113" customWidth="1"/>
    <col min="518" max="518" width="11.7109375" style="113" customWidth="1"/>
    <col min="519" max="519" width="25.28515625" style="113" customWidth="1"/>
    <col min="520" max="524" width="11.5703125" style="113" customWidth="1"/>
    <col min="525" max="770" width="11.42578125" style="113"/>
    <col min="771" max="771" width="62.7109375" style="113" customWidth="1"/>
    <col min="772" max="772" width="18.28515625" style="113" customWidth="1"/>
    <col min="773" max="773" width="25.7109375" style="113" customWidth="1"/>
    <col min="774" max="774" width="11.7109375" style="113" customWidth="1"/>
    <col min="775" max="775" width="25.28515625" style="113" customWidth="1"/>
    <col min="776" max="780" width="11.5703125" style="113" customWidth="1"/>
    <col min="781" max="1026" width="11.42578125" style="113"/>
    <col min="1027" max="1027" width="62.7109375" style="113" customWidth="1"/>
    <col min="1028" max="1028" width="18.28515625" style="113" customWidth="1"/>
    <col min="1029" max="1029" width="25.7109375" style="113" customWidth="1"/>
    <col min="1030" max="1030" width="11.7109375" style="113" customWidth="1"/>
    <col min="1031" max="1031" width="25.28515625" style="113" customWidth="1"/>
    <col min="1032" max="1036" width="11.5703125" style="113" customWidth="1"/>
    <col min="1037" max="1282" width="11.42578125" style="113"/>
    <col min="1283" max="1283" width="62.7109375" style="113" customWidth="1"/>
    <col min="1284" max="1284" width="18.28515625" style="113" customWidth="1"/>
    <col min="1285" max="1285" width="25.7109375" style="113" customWidth="1"/>
    <col min="1286" max="1286" width="11.7109375" style="113" customWidth="1"/>
    <col min="1287" max="1287" width="25.28515625" style="113" customWidth="1"/>
    <col min="1288" max="1292" width="11.5703125" style="113" customWidth="1"/>
    <col min="1293" max="1538" width="11.42578125" style="113"/>
    <col min="1539" max="1539" width="62.7109375" style="113" customWidth="1"/>
    <col min="1540" max="1540" width="18.28515625" style="113" customWidth="1"/>
    <col min="1541" max="1541" width="25.7109375" style="113" customWidth="1"/>
    <col min="1542" max="1542" width="11.7109375" style="113" customWidth="1"/>
    <col min="1543" max="1543" width="25.28515625" style="113" customWidth="1"/>
    <col min="1544" max="1548" width="11.5703125" style="113" customWidth="1"/>
    <col min="1549" max="1794" width="11.42578125" style="113"/>
    <col min="1795" max="1795" width="62.7109375" style="113" customWidth="1"/>
    <col min="1796" max="1796" width="18.28515625" style="113" customWidth="1"/>
    <col min="1797" max="1797" width="25.7109375" style="113" customWidth="1"/>
    <col min="1798" max="1798" width="11.7109375" style="113" customWidth="1"/>
    <col min="1799" max="1799" width="25.28515625" style="113" customWidth="1"/>
    <col min="1800" max="1804" width="11.5703125" style="113" customWidth="1"/>
    <col min="1805" max="2050" width="11.42578125" style="113"/>
    <col min="2051" max="2051" width="62.7109375" style="113" customWidth="1"/>
    <col min="2052" max="2052" width="18.28515625" style="113" customWidth="1"/>
    <col min="2053" max="2053" width="25.7109375" style="113" customWidth="1"/>
    <col min="2054" max="2054" width="11.7109375" style="113" customWidth="1"/>
    <col min="2055" max="2055" width="25.28515625" style="113" customWidth="1"/>
    <col min="2056" max="2060" width="11.5703125" style="113" customWidth="1"/>
    <col min="2061" max="2306" width="11.42578125" style="113"/>
    <col min="2307" max="2307" width="62.7109375" style="113" customWidth="1"/>
    <col min="2308" max="2308" width="18.28515625" style="113" customWidth="1"/>
    <col min="2309" max="2309" width="25.7109375" style="113" customWidth="1"/>
    <col min="2310" max="2310" width="11.7109375" style="113" customWidth="1"/>
    <col min="2311" max="2311" width="25.28515625" style="113" customWidth="1"/>
    <col min="2312" max="2316" width="11.5703125" style="113" customWidth="1"/>
    <col min="2317" max="2562" width="11.42578125" style="113"/>
    <col min="2563" max="2563" width="62.7109375" style="113" customWidth="1"/>
    <col min="2564" max="2564" width="18.28515625" style="113" customWidth="1"/>
    <col min="2565" max="2565" width="25.7109375" style="113" customWidth="1"/>
    <col min="2566" max="2566" width="11.7109375" style="113" customWidth="1"/>
    <col min="2567" max="2567" width="25.28515625" style="113" customWidth="1"/>
    <col min="2568" max="2572" width="11.5703125" style="113" customWidth="1"/>
    <col min="2573" max="2818" width="11.42578125" style="113"/>
    <col min="2819" max="2819" width="62.7109375" style="113" customWidth="1"/>
    <col min="2820" max="2820" width="18.28515625" style="113" customWidth="1"/>
    <col min="2821" max="2821" width="25.7109375" style="113" customWidth="1"/>
    <col min="2822" max="2822" width="11.7109375" style="113" customWidth="1"/>
    <col min="2823" max="2823" width="25.28515625" style="113" customWidth="1"/>
    <col min="2824" max="2828" width="11.5703125" style="113" customWidth="1"/>
    <col min="2829" max="3074" width="11.42578125" style="113"/>
    <col min="3075" max="3075" width="62.7109375" style="113" customWidth="1"/>
    <col min="3076" max="3076" width="18.28515625" style="113" customWidth="1"/>
    <col min="3077" max="3077" width="25.7109375" style="113" customWidth="1"/>
    <col min="3078" max="3078" width="11.7109375" style="113" customWidth="1"/>
    <col min="3079" max="3079" width="25.28515625" style="113" customWidth="1"/>
    <col min="3080" max="3084" width="11.5703125" style="113" customWidth="1"/>
    <col min="3085" max="3330" width="11.42578125" style="113"/>
    <col min="3331" max="3331" width="62.7109375" style="113" customWidth="1"/>
    <col min="3332" max="3332" width="18.28515625" style="113" customWidth="1"/>
    <col min="3333" max="3333" width="25.7109375" style="113" customWidth="1"/>
    <col min="3334" max="3334" width="11.7109375" style="113" customWidth="1"/>
    <col min="3335" max="3335" width="25.28515625" style="113" customWidth="1"/>
    <col min="3336" max="3340" width="11.5703125" style="113" customWidth="1"/>
    <col min="3341" max="3586" width="11.42578125" style="113"/>
    <col min="3587" max="3587" width="62.7109375" style="113" customWidth="1"/>
    <col min="3588" max="3588" width="18.28515625" style="113" customWidth="1"/>
    <col min="3589" max="3589" width="25.7109375" style="113" customWidth="1"/>
    <col min="3590" max="3590" width="11.7109375" style="113" customWidth="1"/>
    <col min="3591" max="3591" width="25.28515625" style="113" customWidth="1"/>
    <col min="3592" max="3596" width="11.5703125" style="113" customWidth="1"/>
    <col min="3597" max="3842" width="11.42578125" style="113"/>
    <col min="3843" max="3843" width="62.7109375" style="113" customWidth="1"/>
    <col min="3844" max="3844" width="18.28515625" style="113" customWidth="1"/>
    <col min="3845" max="3845" width="25.7109375" style="113" customWidth="1"/>
    <col min="3846" max="3846" width="11.7109375" style="113" customWidth="1"/>
    <col min="3847" max="3847" width="25.28515625" style="113" customWidth="1"/>
    <col min="3848" max="3852" width="11.5703125" style="113" customWidth="1"/>
    <col min="3853" max="4098" width="11.42578125" style="113"/>
    <col min="4099" max="4099" width="62.7109375" style="113" customWidth="1"/>
    <col min="4100" max="4100" width="18.28515625" style="113" customWidth="1"/>
    <col min="4101" max="4101" width="25.7109375" style="113" customWidth="1"/>
    <col min="4102" max="4102" width="11.7109375" style="113" customWidth="1"/>
    <col min="4103" max="4103" width="25.28515625" style="113" customWidth="1"/>
    <col min="4104" max="4108" width="11.5703125" style="113" customWidth="1"/>
    <col min="4109" max="4354" width="11.42578125" style="113"/>
    <col min="4355" max="4355" width="62.7109375" style="113" customWidth="1"/>
    <col min="4356" max="4356" width="18.28515625" style="113" customWidth="1"/>
    <col min="4357" max="4357" width="25.7109375" style="113" customWidth="1"/>
    <col min="4358" max="4358" width="11.7109375" style="113" customWidth="1"/>
    <col min="4359" max="4359" width="25.28515625" style="113" customWidth="1"/>
    <col min="4360" max="4364" width="11.5703125" style="113" customWidth="1"/>
    <col min="4365" max="4610" width="11.42578125" style="113"/>
    <col min="4611" max="4611" width="62.7109375" style="113" customWidth="1"/>
    <col min="4612" max="4612" width="18.28515625" style="113" customWidth="1"/>
    <col min="4613" max="4613" width="25.7109375" style="113" customWidth="1"/>
    <col min="4614" max="4614" width="11.7109375" style="113" customWidth="1"/>
    <col min="4615" max="4615" width="25.28515625" style="113" customWidth="1"/>
    <col min="4616" max="4620" width="11.5703125" style="113" customWidth="1"/>
    <col min="4621" max="4866" width="11.42578125" style="113"/>
    <col min="4867" max="4867" width="62.7109375" style="113" customWidth="1"/>
    <col min="4868" max="4868" width="18.28515625" style="113" customWidth="1"/>
    <col min="4869" max="4869" width="25.7109375" style="113" customWidth="1"/>
    <col min="4870" max="4870" width="11.7109375" style="113" customWidth="1"/>
    <col min="4871" max="4871" width="25.28515625" style="113" customWidth="1"/>
    <col min="4872" max="4876" width="11.5703125" style="113" customWidth="1"/>
    <col min="4877" max="5122" width="11.42578125" style="113"/>
    <col min="5123" max="5123" width="62.7109375" style="113" customWidth="1"/>
    <col min="5124" max="5124" width="18.28515625" style="113" customWidth="1"/>
    <col min="5125" max="5125" width="25.7109375" style="113" customWidth="1"/>
    <col min="5126" max="5126" width="11.7109375" style="113" customWidth="1"/>
    <col min="5127" max="5127" width="25.28515625" style="113" customWidth="1"/>
    <col min="5128" max="5132" width="11.5703125" style="113" customWidth="1"/>
    <col min="5133" max="5378" width="11.42578125" style="113"/>
    <col min="5379" max="5379" width="62.7109375" style="113" customWidth="1"/>
    <col min="5380" max="5380" width="18.28515625" style="113" customWidth="1"/>
    <col min="5381" max="5381" width="25.7109375" style="113" customWidth="1"/>
    <col min="5382" max="5382" width="11.7109375" style="113" customWidth="1"/>
    <col min="5383" max="5383" width="25.28515625" style="113" customWidth="1"/>
    <col min="5384" max="5388" width="11.5703125" style="113" customWidth="1"/>
    <col min="5389" max="5634" width="11.42578125" style="113"/>
    <col min="5635" max="5635" width="62.7109375" style="113" customWidth="1"/>
    <col min="5636" max="5636" width="18.28515625" style="113" customWidth="1"/>
    <col min="5637" max="5637" width="25.7109375" style="113" customWidth="1"/>
    <col min="5638" max="5638" width="11.7109375" style="113" customWidth="1"/>
    <col min="5639" max="5639" width="25.28515625" style="113" customWidth="1"/>
    <col min="5640" max="5644" width="11.5703125" style="113" customWidth="1"/>
    <col min="5645" max="5890" width="11.42578125" style="113"/>
    <col min="5891" max="5891" width="62.7109375" style="113" customWidth="1"/>
    <col min="5892" max="5892" width="18.28515625" style="113" customWidth="1"/>
    <col min="5893" max="5893" width="25.7109375" style="113" customWidth="1"/>
    <col min="5894" max="5894" width="11.7109375" style="113" customWidth="1"/>
    <col min="5895" max="5895" width="25.28515625" style="113" customWidth="1"/>
    <col min="5896" max="5900" width="11.5703125" style="113" customWidth="1"/>
    <col min="5901" max="6146" width="11.42578125" style="113"/>
    <col min="6147" max="6147" width="62.7109375" style="113" customWidth="1"/>
    <col min="6148" max="6148" width="18.28515625" style="113" customWidth="1"/>
    <col min="6149" max="6149" width="25.7109375" style="113" customWidth="1"/>
    <col min="6150" max="6150" width="11.7109375" style="113" customWidth="1"/>
    <col min="6151" max="6151" width="25.28515625" style="113" customWidth="1"/>
    <col min="6152" max="6156" width="11.5703125" style="113" customWidth="1"/>
    <col min="6157" max="6402" width="11.42578125" style="113"/>
    <col min="6403" max="6403" width="62.7109375" style="113" customWidth="1"/>
    <col min="6404" max="6404" width="18.28515625" style="113" customWidth="1"/>
    <col min="6405" max="6405" width="25.7109375" style="113" customWidth="1"/>
    <col min="6406" max="6406" width="11.7109375" style="113" customWidth="1"/>
    <col min="6407" max="6407" width="25.28515625" style="113" customWidth="1"/>
    <col min="6408" max="6412" width="11.5703125" style="113" customWidth="1"/>
    <col min="6413" max="6658" width="11.42578125" style="113"/>
    <col min="6659" max="6659" width="62.7109375" style="113" customWidth="1"/>
    <col min="6660" max="6660" width="18.28515625" style="113" customWidth="1"/>
    <col min="6661" max="6661" width="25.7109375" style="113" customWidth="1"/>
    <col min="6662" max="6662" width="11.7109375" style="113" customWidth="1"/>
    <col min="6663" max="6663" width="25.28515625" style="113" customWidth="1"/>
    <col min="6664" max="6668" width="11.5703125" style="113" customWidth="1"/>
    <col min="6669" max="6914" width="11.42578125" style="113"/>
    <col min="6915" max="6915" width="62.7109375" style="113" customWidth="1"/>
    <col min="6916" max="6916" width="18.28515625" style="113" customWidth="1"/>
    <col min="6917" max="6917" width="25.7109375" style="113" customWidth="1"/>
    <col min="6918" max="6918" width="11.7109375" style="113" customWidth="1"/>
    <col min="6919" max="6919" width="25.28515625" style="113" customWidth="1"/>
    <col min="6920" max="6924" width="11.5703125" style="113" customWidth="1"/>
    <col min="6925" max="7170" width="11.42578125" style="113"/>
    <col min="7171" max="7171" width="62.7109375" style="113" customWidth="1"/>
    <col min="7172" max="7172" width="18.28515625" style="113" customWidth="1"/>
    <col min="7173" max="7173" width="25.7109375" style="113" customWidth="1"/>
    <col min="7174" max="7174" width="11.7109375" style="113" customWidth="1"/>
    <col min="7175" max="7175" width="25.28515625" style="113" customWidth="1"/>
    <col min="7176" max="7180" width="11.5703125" style="113" customWidth="1"/>
    <col min="7181" max="7426" width="11.42578125" style="113"/>
    <col min="7427" max="7427" width="62.7109375" style="113" customWidth="1"/>
    <col min="7428" max="7428" width="18.28515625" style="113" customWidth="1"/>
    <col min="7429" max="7429" width="25.7109375" style="113" customWidth="1"/>
    <col min="7430" max="7430" width="11.7109375" style="113" customWidth="1"/>
    <col min="7431" max="7431" width="25.28515625" style="113" customWidth="1"/>
    <col min="7432" max="7436" width="11.5703125" style="113" customWidth="1"/>
    <col min="7437" max="7682" width="11.42578125" style="113"/>
    <col min="7683" max="7683" width="62.7109375" style="113" customWidth="1"/>
    <col min="7684" max="7684" width="18.28515625" style="113" customWidth="1"/>
    <col min="7685" max="7685" width="25.7109375" style="113" customWidth="1"/>
    <col min="7686" max="7686" width="11.7109375" style="113" customWidth="1"/>
    <col min="7687" max="7687" width="25.28515625" style="113" customWidth="1"/>
    <col min="7688" max="7692" width="11.5703125" style="113" customWidth="1"/>
    <col min="7693" max="7938" width="11.42578125" style="113"/>
    <col min="7939" max="7939" width="62.7109375" style="113" customWidth="1"/>
    <col min="7940" max="7940" width="18.28515625" style="113" customWidth="1"/>
    <col min="7941" max="7941" width="25.7109375" style="113" customWidth="1"/>
    <col min="7942" max="7942" width="11.7109375" style="113" customWidth="1"/>
    <col min="7943" max="7943" width="25.28515625" style="113" customWidth="1"/>
    <col min="7944" max="7948" width="11.5703125" style="113" customWidth="1"/>
    <col min="7949" max="8194" width="11.42578125" style="113"/>
    <col min="8195" max="8195" width="62.7109375" style="113" customWidth="1"/>
    <col min="8196" max="8196" width="18.28515625" style="113" customWidth="1"/>
    <col min="8197" max="8197" width="25.7109375" style="113" customWidth="1"/>
    <col min="8198" max="8198" width="11.7109375" style="113" customWidth="1"/>
    <col min="8199" max="8199" width="25.28515625" style="113" customWidth="1"/>
    <col min="8200" max="8204" width="11.5703125" style="113" customWidth="1"/>
    <col min="8205" max="8450" width="11.42578125" style="113"/>
    <col min="8451" max="8451" width="62.7109375" style="113" customWidth="1"/>
    <col min="8452" max="8452" width="18.28515625" style="113" customWidth="1"/>
    <col min="8453" max="8453" width="25.7109375" style="113" customWidth="1"/>
    <col min="8454" max="8454" width="11.7109375" style="113" customWidth="1"/>
    <col min="8455" max="8455" width="25.28515625" style="113" customWidth="1"/>
    <col min="8456" max="8460" width="11.5703125" style="113" customWidth="1"/>
    <col min="8461" max="8706" width="11.42578125" style="113"/>
    <col min="8707" max="8707" width="62.7109375" style="113" customWidth="1"/>
    <col min="8708" max="8708" width="18.28515625" style="113" customWidth="1"/>
    <col min="8709" max="8709" width="25.7109375" style="113" customWidth="1"/>
    <col min="8710" max="8710" width="11.7109375" style="113" customWidth="1"/>
    <col min="8711" max="8711" width="25.28515625" style="113" customWidth="1"/>
    <col min="8712" max="8716" width="11.5703125" style="113" customWidth="1"/>
    <col min="8717" max="8962" width="11.42578125" style="113"/>
    <col min="8963" max="8963" width="62.7109375" style="113" customWidth="1"/>
    <col min="8964" max="8964" width="18.28515625" style="113" customWidth="1"/>
    <col min="8965" max="8965" width="25.7109375" style="113" customWidth="1"/>
    <col min="8966" max="8966" width="11.7109375" style="113" customWidth="1"/>
    <col min="8967" max="8967" width="25.28515625" style="113" customWidth="1"/>
    <col min="8968" max="8972" width="11.5703125" style="113" customWidth="1"/>
    <col min="8973" max="9218" width="11.42578125" style="113"/>
    <col min="9219" max="9219" width="62.7109375" style="113" customWidth="1"/>
    <col min="9220" max="9220" width="18.28515625" style="113" customWidth="1"/>
    <col min="9221" max="9221" width="25.7109375" style="113" customWidth="1"/>
    <col min="9222" max="9222" width="11.7109375" style="113" customWidth="1"/>
    <col min="9223" max="9223" width="25.28515625" style="113" customWidth="1"/>
    <col min="9224" max="9228" width="11.5703125" style="113" customWidth="1"/>
    <col min="9229" max="9474" width="11.42578125" style="113"/>
    <col min="9475" max="9475" width="62.7109375" style="113" customWidth="1"/>
    <col min="9476" max="9476" width="18.28515625" style="113" customWidth="1"/>
    <col min="9477" max="9477" width="25.7109375" style="113" customWidth="1"/>
    <col min="9478" max="9478" width="11.7109375" style="113" customWidth="1"/>
    <col min="9479" max="9479" width="25.28515625" style="113" customWidth="1"/>
    <col min="9480" max="9484" width="11.5703125" style="113" customWidth="1"/>
    <col min="9485" max="9730" width="11.42578125" style="113"/>
    <col min="9731" max="9731" width="62.7109375" style="113" customWidth="1"/>
    <col min="9732" max="9732" width="18.28515625" style="113" customWidth="1"/>
    <col min="9733" max="9733" width="25.7109375" style="113" customWidth="1"/>
    <col min="9734" max="9734" width="11.7109375" style="113" customWidth="1"/>
    <col min="9735" max="9735" width="25.28515625" style="113" customWidth="1"/>
    <col min="9736" max="9740" width="11.5703125" style="113" customWidth="1"/>
    <col min="9741" max="9986" width="11.42578125" style="113"/>
    <col min="9987" max="9987" width="62.7109375" style="113" customWidth="1"/>
    <col min="9988" max="9988" width="18.28515625" style="113" customWidth="1"/>
    <col min="9989" max="9989" width="25.7109375" style="113" customWidth="1"/>
    <col min="9990" max="9990" width="11.7109375" style="113" customWidth="1"/>
    <col min="9991" max="9991" width="25.28515625" style="113" customWidth="1"/>
    <col min="9992" max="9996" width="11.5703125" style="113" customWidth="1"/>
    <col min="9997" max="10242" width="11.42578125" style="113"/>
    <col min="10243" max="10243" width="62.7109375" style="113" customWidth="1"/>
    <col min="10244" max="10244" width="18.28515625" style="113" customWidth="1"/>
    <col min="10245" max="10245" width="25.7109375" style="113" customWidth="1"/>
    <col min="10246" max="10246" width="11.7109375" style="113" customWidth="1"/>
    <col min="10247" max="10247" width="25.28515625" style="113" customWidth="1"/>
    <col min="10248" max="10252" width="11.5703125" style="113" customWidth="1"/>
    <col min="10253" max="10498" width="11.42578125" style="113"/>
    <col min="10499" max="10499" width="62.7109375" style="113" customWidth="1"/>
    <col min="10500" max="10500" width="18.28515625" style="113" customWidth="1"/>
    <col min="10501" max="10501" width="25.7109375" style="113" customWidth="1"/>
    <col min="10502" max="10502" width="11.7109375" style="113" customWidth="1"/>
    <col min="10503" max="10503" width="25.28515625" style="113" customWidth="1"/>
    <col min="10504" max="10508" width="11.5703125" style="113" customWidth="1"/>
    <col min="10509" max="10754" width="11.42578125" style="113"/>
    <col min="10755" max="10755" width="62.7109375" style="113" customWidth="1"/>
    <col min="10756" max="10756" width="18.28515625" style="113" customWidth="1"/>
    <col min="10757" max="10757" width="25.7109375" style="113" customWidth="1"/>
    <col min="10758" max="10758" width="11.7109375" style="113" customWidth="1"/>
    <col min="10759" max="10759" width="25.28515625" style="113" customWidth="1"/>
    <col min="10760" max="10764" width="11.5703125" style="113" customWidth="1"/>
    <col min="10765" max="11010" width="11.42578125" style="113"/>
    <col min="11011" max="11011" width="62.7109375" style="113" customWidth="1"/>
    <col min="11012" max="11012" width="18.28515625" style="113" customWidth="1"/>
    <col min="11013" max="11013" width="25.7109375" style="113" customWidth="1"/>
    <col min="11014" max="11014" width="11.7109375" style="113" customWidth="1"/>
    <col min="11015" max="11015" width="25.28515625" style="113" customWidth="1"/>
    <col min="11016" max="11020" width="11.5703125" style="113" customWidth="1"/>
    <col min="11021" max="11266" width="11.42578125" style="113"/>
    <col min="11267" max="11267" width="62.7109375" style="113" customWidth="1"/>
    <col min="11268" max="11268" width="18.28515625" style="113" customWidth="1"/>
    <col min="11269" max="11269" width="25.7109375" style="113" customWidth="1"/>
    <col min="11270" max="11270" width="11.7109375" style="113" customWidth="1"/>
    <col min="11271" max="11271" width="25.28515625" style="113" customWidth="1"/>
    <col min="11272" max="11276" width="11.5703125" style="113" customWidth="1"/>
    <col min="11277" max="11522" width="11.42578125" style="113"/>
    <col min="11523" max="11523" width="62.7109375" style="113" customWidth="1"/>
    <col min="11524" max="11524" width="18.28515625" style="113" customWidth="1"/>
    <col min="11525" max="11525" width="25.7109375" style="113" customWidth="1"/>
    <col min="11526" max="11526" width="11.7109375" style="113" customWidth="1"/>
    <col min="11527" max="11527" width="25.28515625" style="113" customWidth="1"/>
    <col min="11528" max="11532" width="11.5703125" style="113" customWidth="1"/>
    <col min="11533" max="11778" width="11.42578125" style="113"/>
    <col min="11779" max="11779" width="62.7109375" style="113" customWidth="1"/>
    <col min="11780" max="11780" width="18.28515625" style="113" customWidth="1"/>
    <col min="11781" max="11781" width="25.7109375" style="113" customWidth="1"/>
    <col min="11782" max="11782" width="11.7109375" style="113" customWidth="1"/>
    <col min="11783" max="11783" width="25.28515625" style="113" customWidth="1"/>
    <col min="11784" max="11788" width="11.5703125" style="113" customWidth="1"/>
    <col min="11789" max="12034" width="11.42578125" style="113"/>
    <col min="12035" max="12035" width="62.7109375" style="113" customWidth="1"/>
    <col min="12036" max="12036" width="18.28515625" style="113" customWidth="1"/>
    <col min="12037" max="12037" width="25.7109375" style="113" customWidth="1"/>
    <col min="12038" max="12038" width="11.7109375" style="113" customWidth="1"/>
    <col min="12039" max="12039" width="25.28515625" style="113" customWidth="1"/>
    <col min="12040" max="12044" width="11.5703125" style="113" customWidth="1"/>
    <col min="12045" max="12290" width="11.42578125" style="113"/>
    <col min="12291" max="12291" width="62.7109375" style="113" customWidth="1"/>
    <col min="12292" max="12292" width="18.28515625" style="113" customWidth="1"/>
    <col min="12293" max="12293" width="25.7109375" style="113" customWidth="1"/>
    <col min="12294" max="12294" width="11.7109375" style="113" customWidth="1"/>
    <col min="12295" max="12295" width="25.28515625" style="113" customWidth="1"/>
    <col min="12296" max="12300" width="11.5703125" style="113" customWidth="1"/>
    <col min="12301" max="12546" width="11.42578125" style="113"/>
    <col min="12547" max="12547" width="62.7109375" style="113" customWidth="1"/>
    <col min="12548" max="12548" width="18.28515625" style="113" customWidth="1"/>
    <col min="12549" max="12549" width="25.7109375" style="113" customWidth="1"/>
    <col min="12550" max="12550" width="11.7109375" style="113" customWidth="1"/>
    <col min="12551" max="12551" width="25.28515625" style="113" customWidth="1"/>
    <col min="12552" max="12556" width="11.5703125" style="113" customWidth="1"/>
    <col min="12557" max="12802" width="11.42578125" style="113"/>
    <col min="12803" max="12803" width="62.7109375" style="113" customWidth="1"/>
    <col min="12804" max="12804" width="18.28515625" style="113" customWidth="1"/>
    <col min="12805" max="12805" width="25.7109375" style="113" customWidth="1"/>
    <col min="12806" max="12806" width="11.7109375" style="113" customWidth="1"/>
    <col min="12807" max="12807" width="25.28515625" style="113" customWidth="1"/>
    <col min="12808" max="12812" width="11.5703125" style="113" customWidth="1"/>
    <col min="12813" max="13058" width="11.42578125" style="113"/>
    <col min="13059" max="13059" width="62.7109375" style="113" customWidth="1"/>
    <col min="13060" max="13060" width="18.28515625" style="113" customWidth="1"/>
    <col min="13061" max="13061" width="25.7109375" style="113" customWidth="1"/>
    <col min="13062" max="13062" width="11.7109375" style="113" customWidth="1"/>
    <col min="13063" max="13063" width="25.28515625" style="113" customWidth="1"/>
    <col min="13064" max="13068" width="11.5703125" style="113" customWidth="1"/>
    <col min="13069" max="13314" width="11.42578125" style="113"/>
    <col min="13315" max="13315" width="62.7109375" style="113" customWidth="1"/>
    <col min="13316" max="13316" width="18.28515625" style="113" customWidth="1"/>
    <col min="13317" max="13317" width="25.7109375" style="113" customWidth="1"/>
    <col min="13318" max="13318" width="11.7109375" style="113" customWidth="1"/>
    <col min="13319" max="13319" width="25.28515625" style="113" customWidth="1"/>
    <col min="13320" max="13324" width="11.5703125" style="113" customWidth="1"/>
    <col min="13325" max="13570" width="11.42578125" style="113"/>
    <col min="13571" max="13571" width="62.7109375" style="113" customWidth="1"/>
    <col min="13572" max="13572" width="18.28515625" style="113" customWidth="1"/>
    <col min="13573" max="13573" width="25.7109375" style="113" customWidth="1"/>
    <col min="13574" max="13574" width="11.7109375" style="113" customWidth="1"/>
    <col min="13575" max="13575" width="25.28515625" style="113" customWidth="1"/>
    <col min="13576" max="13580" width="11.5703125" style="113" customWidth="1"/>
    <col min="13581" max="13826" width="11.42578125" style="113"/>
    <col min="13827" max="13827" width="62.7109375" style="113" customWidth="1"/>
    <col min="13828" max="13828" width="18.28515625" style="113" customWidth="1"/>
    <col min="13829" max="13829" width="25.7109375" style="113" customWidth="1"/>
    <col min="13830" max="13830" width="11.7109375" style="113" customWidth="1"/>
    <col min="13831" max="13831" width="25.28515625" style="113" customWidth="1"/>
    <col min="13832" max="13836" width="11.5703125" style="113" customWidth="1"/>
    <col min="13837" max="14082" width="11.42578125" style="113"/>
    <col min="14083" max="14083" width="62.7109375" style="113" customWidth="1"/>
    <col min="14084" max="14084" width="18.28515625" style="113" customWidth="1"/>
    <col min="14085" max="14085" width="25.7109375" style="113" customWidth="1"/>
    <col min="14086" max="14086" width="11.7109375" style="113" customWidth="1"/>
    <col min="14087" max="14087" width="25.28515625" style="113" customWidth="1"/>
    <col min="14088" max="14092" width="11.5703125" style="113" customWidth="1"/>
    <col min="14093" max="14338" width="11.42578125" style="113"/>
    <col min="14339" max="14339" width="62.7109375" style="113" customWidth="1"/>
    <col min="14340" max="14340" width="18.28515625" style="113" customWidth="1"/>
    <col min="14341" max="14341" width="25.7109375" style="113" customWidth="1"/>
    <col min="14342" max="14342" width="11.7109375" style="113" customWidth="1"/>
    <col min="14343" max="14343" width="25.28515625" style="113" customWidth="1"/>
    <col min="14344" max="14348" width="11.5703125" style="113" customWidth="1"/>
    <col min="14349" max="14594" width="11.42578125" style="113"/>
    <col min="14595" max="14595" width="62.7109375" style="113" customWidth="1"/>
    <col min="14596" max="14596" width="18.28515625" style="113" customWidth="1"/>
    <col min="14597" max="14597" width="25.7109375" style="113" customWidth="1"/>
    <col min="14598" max="14598" width="11.7109375" style="113" customWidth="1"/>
    <col min="14599" max="14599" width="25.28515625" style="113" customWidth="1"/>
    <col min="14600" max="14604" width="11.5703125" style="113" customWidth="1"/>
    <col min="14605" max="14850" width="11.42578125" style="113"/>
    <col min="14851" max="14851" width="62.7109375" style="113" customWidth="1"/>
    <col min="14852" max="14852" width="18.28515625" style="113" customWidth="1"/>
    <col min="14853" max="14853" width="25.7109375" style="113" customWidth="1"/>
    <col min="14854" max="14854" width="11.7109375" style="113" customWidth="1"/>
    <col min="14855" max="14855" width="25.28515625" style="113" customWidth="1"/>
    <col min="14856" max="14860" width="11.5703125" style="113" customWidth="1"/>
    <col min="14861" max="15106" width="11.42578125" style="113"/>
    <col min="15107" max="15107" width="62.7109375" style="113" customWidth="1"/>
    <col min="15108" max="15108" width="18.28515625" style="113" customWidth="1"/>
    <col min="15109" max="15109" width="25.7109375" style="113" customWidth="1"/>
    <col min="15110" max="15110" width="11.7109375" style="113" customWidth="1"/>
    <col min="15111" max="15111" width="25.28515625" style="113" customWidth="1"/>
    <col min="15112" max="15116" width="11.5703125" style="113" customWidth="1"/>
    <col min="15117" max="15362" width="11.42578125" style="113"/>
    <col min="15363" max="15363" width="62.7109375" style="113" customWidth="1"/>
    <col min="15364" max="15364" width="18.28515625" style="113" customWidth="1"/>
    <col min="15365" max="15365" width="25.7109375" style="113" customWidth="1"/>
    <col min="15366" max="15366" width="11.7109375" style="113" customWidth="1"/>
    <col min="15367" max="15367" width="25.28515625" style="113" customWidth="1"/>
    <col min="15368" max="15372" width="11.5703125" style="113" customWidth="1"/>
    <col min="15373" max="15618" width="11.42578125" style="113"/>
    <col min="15619" max="15619" width="62.7109375" style="113" customWidth="1"/>
    <col min="15620" max="15620" width="18.28515625" style="113" customWidth="1"/>
    <col min="15621" max="15621" width="25.7109375" style="113" customWidth="1"/>
    <col min="15622" max="15622" width="11.7109375" style="113" customWidth="1"/>
    <col min="15623" max="15623" width="25.28515625" style="113" customWidth="1"/>
    <col min="15624" max="15628" width="11.5703125" style="113" customWidth="1"/>
    <col min="15629" max="15874" width="11.42578125" style="113"/>
    <col min="15875" max="15875" width="62.7109375" style="113" customWidth="1"/>
    <col min="15876" max="15876" width="18.28515625" style="113" customWidth="1"/>
    <col min="15877" max="15877" width="25.7109375" style="113" customWidth="1"/>
    <col min="15878" max="15878" width="11.7109375" style="113" customWidth="1"/>
    <col min="15879" max="15879" width="25.28515625" style="113" customWidth="1"/>
    <col min="15880" max="15884" width="11.5703125" style="113" customWidth="1"/>
    <col min="15885" max="16130" width="11.42578125" style="113"/>
    <col min="16131" max="16131" width="62.7109375" style="113" customWidth="1"/>
    <col min="16132" max="16132" width="18.28515625" style="113" customWidth="1"/>
    <col min="16133" max="16133" width="25.7109375" style="113" customWidth="1"/>
    <col min="16134" max="16134" width="11.7109375" style="113" customWidth="1"/>
    <col min="16135" max="16135" width="25.28515625" style="113" customWidth="1"/>
    <col min="16136" max="16140" width="11.5703125" style="113" customWidth="1"/>
    <col min="16141" max="16384" width="11.42578125" style="113"/>
  </cols>
  <sheetData>
    <row r="1" spans="1:9" customFormat="1" ht="18.75" customHeight="1" thickBot="1" x14ac:dyDescent="0.3">
      <c r="A1" s="507" t="s">
        <v>549</v>
      </c>
      <c r="B1" s="508"/>
      <c r="C1" s="508"/>
      <c r="D1" s="508"/>
      <c r="E1" s="509"/>
      <c r="F1" s="392"/>
    </row>
    <row r="2" spans="1:9" ht="15.75" x14ac:dyDescent="0.25">
      <c r="B2" s="150" t="s">
        <v>110</v>
      </c>
    </row>
    <row r="4" spans="1:9" ht="15.75" thickBot="1" x14ac:dyDescent="0.3"/>
    <row r="5" spans="1:9" ht="15.75" thickBot="1" x14ac:dyDescent="0.3">
      <c r="B5" s="169"/>
      <c r="C5" s="168" t="s">
        <v>111</v>
      </c>
      <c r="D5" s="166" t="s">
        <v>112</v>
      </c>
      <c r="E5" s="167" t="s">
        <v>113</v>
      </c>
      <c r="F5" s="148"/>
    </row>
    <row r="6" spans="1:9" ht="16.350000000000001" customHeight="1" x14ac:dyDescent="0.25">
      <c r="B6" s="510" t="s">
        <v>114</v>
      </c>
      <c r="C6" s="151" t="s">
        <v>115</v>
      </c>
      <c r="D6" s="152"/>
      <c r="E6" s="153"/>
    </row>
    <row r="7" spans="1:9" x14ac:dyDescent="0.25">
      <c r="B7" s="511"/>
      <c r="C7" s="154" t="s">
        <v>379</v>
      </c>
      <c r="D7" s="155"/>
      <c r="E7" s="156"/>
    </row>
    <row r="8" spans="1:9" x14ac:dyDescent="0.25">
      <c r="B8" s="511"/>
      <c r="C8" s="154" t="s">
        <v>116</v>
      </c>
      <c r="D8" s="155"/>
      <c r="E8" s="156"/>
    </row>
    <row r="9" spans="1:9" x14ac:dyDescent="0.25">
      <c r="B9" s="511"/>
      <c r="C9" s="154" t="s">
        <v>117</v>
      </c>
      <c r="D9" s="155"/>
      <c r="E9" s="156"/>
    </row>
    <row r="10" spans="1:9" x14ac:dyDescent="0.25">
      <c r="B10" s="511"/>
      <c r="C10" s="154" t="s">
        <v>118</v>
      </c>
      <c r="D10" s="155"/>
      <c r="E10" s="156"/>
    </row>
    <row r="11" spans="1:9" x14ac:dyDescent="0.25">
      <c r="B11" s="511"/>
      <c r="C11" s="154" t="s">
        <v>54</v>
      </c>
      <c r="D11" s="157"/>
      <c r="E11" s="156"/>
    </row>
    <row r="12" spans="1:9" x14ac:dyDescent="0.25">
      <c r="B12" s="511"/>
      <c r="C12" s="154" t="s">
        <v>119</v>
      </c>
      <c r="D12" s="155"/>
      <c r="E12" s="156"/>
      <c r="I12" s="112"/>
    </row>
    <row r="13" spans="1:9" x14ac:dyDescent="0.25">
      <c r="B13" s="511"/>
      <c r="C13" s="154" t="s">
        <v>120</v>
      </c>
      <c r="D13" s="155"/>
      <c r="E13" s="156"/>
      <c r="I13" s="112"/>
    </row>
    <row r="14" spans="1:9" x14ac:dyDescent="0.25">
      <c r="B14" s="511"/>
      <c r="C14" s="154" t="s">
        <v>121</v>
      </c>
      <c r="D14" s="155"/>
      <c r="E14" s="156"/>
      <c r="I14" s="112"/>
    </row>
    <row r="15" spans="1:9" x14ac:dyDescent="0.25">
      <c r="B15" s="511"/>
      <c r="C15" s="154" t="s">
        <v>122</v>
      </c>
      <c r="D15" s="158"/>
      <c r="E15" s="156"/>
      <c r="H15" s="112"/>
    </row>
    <row r="16" spans="1:9" ht="15.6" customHeight="1" x14ac:dyDescent="0.25">
      <c r="B16" s="511"/>
      <c r="C16" s="159" t="s">
        <v>123</v>
      </c>
      <c r="D16" s="155"/>
      <c r="E16" s="187"/>
      <c r="H16" s="112"/>
      <c r="I16" s="112"/>
    </row>
    <row r="17" spans="2:10" ht="27.75" customHeight="1" thickBot="1" x14ac:dyDescent="0.3">
      <c r="B17" s="511"/>
      <c r="C17" s="189" t="s">
        <v>124</v>
      </c>
      <c r="D17" s="160"/>
      <c r="E17" s="188"/>
      <c r="H17" s="112"/>
      <c r="I17" s="112"/>
    </row>
    <row r="18" spans="2:10" ht="15.75" customHeight="1" thickBot="1" x14ac:dyDescent="0.3">
      <c r="B18" s="511"/>
      <c r="C18" s="193" t="s">
        <v>125</v>
      </c>
      <c r="D18" s="161"/>
      <c r="E18" s="162"/>
      <c r="H18" s="112"/>
      <c r="I18" s="112"/>
    </row>
    <row r="19" spans="2:10" ht="15.75" customHeight="1" thickBot="1" x14ac:dyDescent="0.3">
      <c r="B19" s="511"/>
      <c r="C19" s="196" t="s">
        <v>126</v>
      </c>
      <c r="D19" s="197"/>
      <c r="E19" s="197"/>
      <c r="H19" s="112"/>
      <c r="I19" s="112"/>
      <c r="J19" s="112"/>
    </row>
    <row r="20" spans="2:10" ht="15.75" thickBot="1" x14ac:dyDescent="0.3">
      <c r="B20" s="511"/>
      <c r="C20" s="394" t="s">
        <v>551</v>
      </c>
      <c r="D20" s="395"/>
      <c r="E20" s="396"/>
      <c r="G20" s="112"/>
      <c r="I20" s="112"/>
      <c r="J20" s="112"/>
    </row>
    <row r="21" spans="2:10" ht="15" customHeight="1" thickBot="1" x14ac:dyDescent="0.3">
      <c r="B21" s="511"/>
      <c r="C21" s="194" t="s">
        <v>127</v>
      </c>
      <c r="D21" s="195"/>
      <c r="E21" s="163"/>
    </row>
    <row r="23" spans="2:10" ht="16.899999999999999" customHeight="1" x14ac:dyDescent="0.25">
      <c r="C23" s="164" t="s">
        <v>128</v>
      </c>
    </row>
    <row r="24" spans="2:10" x14ac:dyDescent="0.25">
      <c r="C24" s="165"/>
    </row>
    <row r="25" spans="2:10" x14ac:dyDescent="0.25">
      <c r="C25" s="165"/>
    </row>
  </sheetData>
  <mergeCells count="2">
    <mergeCell ref="A1:E1"/>
    <mergeCell ref="B6:B21"/>
  </mergeCells>
  <dataValidations count="5">
    <dataValidation type="list" allowBlank="1" showInputMessage="1" showErrorMessage="1" sqref="WVM983056 SW16:SW17 ACS16:ACS17 AMO16:AMO17 AWK16:AWK17 BGG16:BGG17 BQC16:BQC17 BZY16:BZY17 CJU16:CJU17 CTQ16:CTQ17 DDM16:DDM17 DNI16:DNI17 DXE16:DXE17 EHA16:EHA17 EQW16:EQW17 FAS16:FAS17 FKO16:FKO17 FUK16:FUK17 GEG16:GEG17 GOC16:GOC17 GXY16:GXY17 HHU16:HHU17 HRQ16:HRQ17 IBM16:IBM17 ILI16:ILI17 IVE16:IVE17 JFA16:JFA17 JOW16:JOW17 JYS16:JYS17 KIO16:KIO17 KSK16:KSK17 LCG16:LCG17 LMC16:LMC17 LVY16:LVY17 MFU16:MFU17 MPQ16:MPQ17 MZM16:MZM17 NJI16:NJI17 NTE16:NTE17 ODA16:ODA17 OMW16:OMW17 OWS16:OWS17 PGO16:PGO17 PQK16:PQK17 QAG16:QAG17 QKC16:QKC17 QTY16:QTY17 RDU16:RDU17 RNQ16:RNQ17 RXM16:RXM17 SHI16:SHI17 SRE16:SRE17 TBA16:TBA17 TKW16:TKW17 TUS16:TUS17 UEO16:UEO17 UOK16:UOK17 UYG16:UYG17 VIC16:VIC17 VRY16:VRY17 WBU16:WBU17 WLQ16:WLQ17 WVM16:WVM17 E65553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9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5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1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7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3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9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5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1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7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3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9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5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1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7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JA16:JA17" xr:uid="{00000000-0002-0000-0300-000000000000}">
      <formula1>$I$7:$I$14</formula1>
    </dataValidation>
    <dataValidation type="list" allowBlank="1" showInputMessage="1" showErrorMessage="1" sqref="WVM983057:WVM983059 WLQ983057:WLQ983059 WBU983057:WBU983059 VRY983057:VRY983059 VIC983057:VIC983059 UYG983057:UYG983059 UOK983057:UOK983059 UEO983057:UEO983059 TUS983057:TUS983059 TKW983057:TKW983059 TBA983057:TBA983059 SRE983057:SRE983059 SHI983057:SHI983059 RXM983057:RXM983059 RNQ983057:RNQ983059 RDU983057:RDU983059 QTY983057:QTY983059 QKC983057:QKC983059 QAG983057:QAG983059 PQK983057:PQK983059 PGO983057:PGO983059 OWS983057:OWS983059 OMW983057:OMW983059 ODA983057:ODA983059 NTE983057:NTE983059 NJI983057:NJI983059 MZM983057:MZM983059 MPQ983057:MPQ983059 MFU983057:MFU983059 LVY983057:LVY983059 LMC983057:LMC983059 LCG983057:LCG983059 KSK983057:KSK983059 KIO983057:KIO983059 JYS983057:JYS983059 JOW983057:JOW983059 JFA983057:JFA983059 IVE983057:IVE983059 ILI983057:ILI983059 IBM983057:IBM983059 HRQ983057:HRQ983059 HHU983057:HHU983059 GXY983057:GXY983059 GOC983057:GOC983059 GEG983057:GEG983059 FUK983057:FUK983059 FKO983057:FKO983059 FAS983057:FAS983059 EQW983057:EQW983059 EHA983057:EHA983059 DXE983057:DXE983059 DNI983057:DNI983059 DDM983057:DDM983059 CTQ983057:CTQ983059 CJU983057:CJU983059 BZY983057:BZY983059 BQC983057:BQC983059 BGG983057:BGG983059 AWK983057:AWK983059 AMO983057:AMO983059 ACS983057:ACS983059 SW983057:SW983059 JA983057:JA983059 E983058:E983060 WVM917521:WVM917523 WLQ917521:WLQ917523 WBU917521:WBU917523 VRY917521:VRY917523 VIC917521:VIC917523 UYG917521:UYG917523 UOK917521:UOK917523 UEO917521:UEO917523 TUS917521:TUS917523 TKW917521:TKW917523 TBA917521:TBA917523 SRE917521:SRE917523 SHI917521:SHI917523 RXM917521:RXM917523 RNQ917521:RNQ917523 RDU917521:RDU917523 QTY917521:QTY917523 QKC917521:QKC917523 QAG917521:QAG917523 PQK917521:PQK917523 PGO917521:PGO917523 OWS917521:OWS917523 OMW917521:OMW917523 ODA917521:ODA917523 NTE917521:NTE917523 NJI917521:NJI917523 MZM917521:MZM917523 MPQ917521:MPQ917523 MFU917521:MFU917523 LVY917521:LVY917523 LMC917521:LMC917523 LCG917521:LCG917523 KSK917521:KSK917523 KIO917521:KIO917523 JYS917521:JYS917523 JOW917521:JOW917523 JFA917521:JFA917523 IVE917521:IVE917523 ILI917521:ILI917523 IBM917521:IBM917523 HRQ917521:HRQ917523 HHU917521:HHU917523 GXY917521:GXY917523 GOC917521:GOC917523 GEG917521:GEG917523 FUK917521:FUK917523 FKO917521:FKO917523 FAS917521:FAS917523 EQW917521:EQW917523 EHA917521:EHA917523 DXE917521:DXE917523 DNI917521:DNI917523 DDM917521:DDM917523 CTQ917521:CTQ917523 CJU917521:CJU917523 BZY917521:BZY917523 BQC917521:BQC917523 BGG917521:BGG917523 AWK917521:AWK917523 AMO917521:AMO917523 ACS917521:ACS917523 SW917521:SW917523 JA917521:JA917523 E917522:E917524 WVM851985:WVM851987 WLQ851985:WLQ851987 WBU851985:WBU851987 VRY851985:VRY851987 VIC851985:VIC851987 UYG851985:UYG851987 UOK851985:UOK851987 UEO851985:UEO851987 TUS851985:TUS851987 TKW851985:TKW851987 TBA851985:TBA851987 SRE851985:SRE851987 SHI851985:SHI851987 RXM851985:RXM851987 RNQ851985:RNQ851987 RDU851985:RDU851987 QTY851985:QTY851987 QKC851985:QKC851987 QAG851985:QAG851987 PQK851985:PQK851987 PGO851985:PGO851987 OWS851985:OWS851987 OMW851985:OMW851987 ODA851985:ODA851987 NTE851985:NTE851987 NJI851985:NJI851987 MZM851985:MZM851987 MPQ851985:MPQ851987 MFU851985:MFU851987 LVY851985:LVY851987 LMC851985:LMC851987 LCG851985:LCG851987 KSK851985:KSK851987 KIO851985:KIO851987 JYS851985:JYS851987 JOW851985:JOW851987 JFA851985:JFA851987 IVE851985:IVE851987 ILI851985:ILI851987 IBM851985:IBM851987 HRQ851985:HRQ851987 HHU851985:HHU851987 GXY851985:GXY851987 GOC851985:GOC851987 GEG851985:GEG851987 FUK851985:FUK851987 FKO851985:FKO851987 FAS851985:FAS851987 EQW851985:EQW851987 EHA851985:EHA851987 DXE851985:DXE851987 DNI851985:DNI851987 DDM851985:DDM851987 CTQ851985:CTQ851987 CJU851985:CJU851987 BZY851985:BZY851987 BQC851985:BQC851987 BGG851985:BGG851987 AWK851985:AWK851987 AMO851985:AMO851987 ACS851985:ACS851987 SW851985:SW851987 JA851985:JA851987 E851986:E851988 WVM786449:WVM786451 WLQ786449:WLQ786451 WBU786449:WBU786451 VRY786449:VRY786451 VIC786449:VIC786451 UYG786449:UYG786451 UOK786449:UOK786451 UEO786449:UEO786451 TUS786449:TUS786451 TKW786449:TKW786451 TBA786449:TBA786451 SRE786449:SRE786451 SHI786449:SHI786451 RXM786449:RXM786451 RNQ786449:RNQ786451 RDU786449:RDU786451 QTY786449:QTY786451 QKC786449:QKC786451 QAG786449:QAG786451 PQK786449:PQK786451 PGO786449:PGO786451 OWS786449:OWS786451 OMW786449:OMW786451 ODA786449:ODA786451 NTE786449:NTE786451 NJI786449:NJI786451 MZM786449:MZM786451 MPQ786449:MPQ786451 MFU786449:MFU786451 LVY786449:LVY786451 LMC786449:LMC786451 LCG786449:LCG786451 KSK786449:KSK786451 KIO786449:KIO786451 JYS786449:JYS786451 JOW786449:JOW786451 JFA786449:JFA786451 IVE786449:IVE786451 ILI786449:ILI786451 IBM786449:IBM786451 HRQ786449:HRQ786451 HHU786449:HHU786451 GXY786449:GXY786451 GOC786449:GOC786451 GEG786449:GEG786451 FUK786449:FUK786451 FKO786449:FKO786451 FAS786449:FAS786451 EQW786449:EQW786451 EHA786449:EHA786451 DXE786449:DXE786451 DNI786449:DNI786451 DDM786449:DDM786451 CTQ786449:CTQ786451 CJU786449:CJU786451 BZY786449:BZY786451 BQC786449:BQC786451 BGG786449:BGG786451 AWK786449:AWK786451 AMO786449:AMO786451 ACS786449:ACS786451 SW786449:SW786451 JA786449:JA786451 E786450:E786452 WVM720913:WVM720915 WLQ720913:WLQ720915 WBU720913:WBU720915 VRY720913:VRY720915 VIC720913:VIC720915 UYG720913:UYG720915 UOK720913:UOK720915 UEO720913:UEO720915 TUS720913:TUS720915 TKW720913:TKW720915 TBA720913:TBA720915 SRE720913:SRE720915 SHI720913:SHI720915 RXM720913:RXM720915 RNQ720913:RNQ720915 RDU720913:RDU720915 QTY720913:QTY720915 QKC720913:QKC720915 QAG720913:QAG720915 PQK720913:PQK720915 PGO720913:PGO720915 OWS720913:OWS720915 OMW720913:OMW720915 ODA720913:ODA720915 NTE720913:NTE720915 NJI720913:NJI720915 MZM720913:MZM720915 MPQ720913:MPQ720915 MFU720913:MFU720915 LVY720913:LVY720915 LMC720913:LMC720915 LCG720913:LCG720915 KSK720913:KSK720915 KIO720913:KIO720915 JYS720913:JYS720915 JOW720913:JOW720915 JFA720913:JFA720915 IVE720913:IVE720915 ILI720913:ILI720915 IBM720913:IBM720915 HRQ720913:HRQ720915 HHU720913:HHU720915 GXY720913:GXY720915 GOC720913:GOC720915 GEG720913:GEG720915 FUK720913:FUK720915 FKO720913:FKO720915 FAS720913:FAS720915 EQW720913:EQW720915 EHA720913:EHA720915 DXE720913:DXE720915 DNI720913:DNI720915 DDM720913:DDM720915 CTQ720913:CTQ720915 CJU720913:CJU720915 BZY720913:BZY720915 BQC720913:BQC720915 BGG720913:BGG720915 AWK720913:AWK720915 AMO720913:AMO720915 ACS720913:ACS720915 SW720913:SW720915 JA720913:JA720915 E720914:E720916 WVM655377:WVM655379 WLQ655377:WLQ655379 WBU655377:WBU655379 VRY655377:VRY655379 VIC655377:VIC655379 UYG655377:UYG655379 UOK655377:UOK655379 UEO655377:UEO655379 TUS655377:TUS655379 TKW655377:TKW655379 TBA655377:TBA655379 SRE655377:SRE655379 SHI655377:SHI655379 RXM655377:RXM655379 RNQ655377:RNQ655379 RDU655377:RDU655379 QTY655377:QTY655379 QKC655377:QKC655379 QAG655377:QAG655379 PQK655377:PQK655379 PGO655377:PGO655379 OWS655377:OWS655379 OMW655377:OMW655379 ODA655377:ODA655379 NTE655377:NTE655379 NJI655377:NJI655379 MZM655377:MZM655379 MPQ655377:MPQ655379 MFU655377:MFU655379 LVY655377:LVY655379 LMC655377:LMC655379 LCG655377:LCG655379 KSK655377:KSK655379 KIO655377:KIO655379 JYS655377:JYS655379 JOW655377:JOW655379 JFA655377:JFA655379 IVE655377:IVE655379 ILI655377:ILI655379 IBM655377:IBM655379 HRQ655377:HRQ655379 HHU655377:HHU655379 GXY655377:GXY655379 GOC655377:GOC655379 GEG655377:GEG655379 FUK655377:FUK655379 FKO655377:FKO655379 FAS655377:FAS655379 EQW655377:EQW655379 EHA655377:EHA655379 DXE655377:DXE655379 DNI655377:DNI655379 DDM655377:DDM655379 CTQ655377:CTQ655379 CJU655377:CJU655379 BZY655377:BZY655379 BQC655377:BQC655379 BGG655377:BGG655379 AWK655377:AWK655379 AMO655377:AMO655379 ACS655377:ACS655379 SW655377:SW655379 JA655377:JA655379 E655378:E655380 WVM589841:WVM589843 WLQ589841:WLQ589843 WBU589841:WBU589843 VRY589841:VRY589843 VIC589841:VIC589843 UYG589841:UYG589843 UOK589841:UOK589843 UEO589841:UEO589843 TUS589841:TUS589843 TKW589841:TKW589843 TBA589841:TBA589843 SRE589841:SRE589843 SHI589841:SHI589843 RXM589841:RXM589843 RNQ589841:RNQ589843 RDU589841:RDU589843 QTY589841:QTY589843 QKC589841:QKC589843 QAG589841:QAG589843 PQK589841:PQK589843 PGO589841:PGO589843 OWS589841:OWS589843 OMW589841:OMW589843 ODA589841:ODA589843 NTE589841:NTE589843 NJI589841:NJI589843 MZM589841:MZM589843 MPQ589841:MPQ589843 MFU589841:MFU589843 LVY589841:LVY589843 LMC589841:LMC589843 LCG589841:LCG589843 KSK589841:KSK589843 KIO589841:KIO589843 JYS589841:JYS589843 JOW589841:JOW589843 JFA589841:JFA589843 IVE589841:IVE589843 ILI589841:ILI589843 IBM589841:IBM589843 HRQ589841:HRQ589843 HHU589841:HHU589843 GXY589841:GXY589843 GOC589841:GOC589843 GEG589841:GEG589843 FUK589841:FUK589843 FKO589841:FKO589843 FAS589841:FAS589843 EQW589841:EQW589843 EHA589841:EHA589843 DXE589841:DXE589843 DNI589841:DNI589843 DDM589841:DDM589843 CTQ589841:CTQ589843 CJU589841:CJU589843 BZY589841:BZY589843 BQC589841:BQC589843 BGG589841:BGG589843 AWK589841:AWK589843 AMO589841:AMO589843 ACS589841:ACS589843 SW589841:SW589843 JA589841:JA589843 E589842:E589844 WVM524305:WVM524307 WLQ524305:WLQ524307 WBU524305:WBU524307 VRY524305:VRY524307 VIC524305:VIC524307 UYG524305:UYG524307 UOK524305:UOK524307 UEO524305:UEO524307 TUS524305:TUS524307 TKW524305:TKW524307 TBA524305:TBA524307 SRE524305:SRE524307 SHI524305:SHI524307 RXM524305:RXM524307 RNQ524305:RNQ524307 RDU524305:RDU524307 QTY524305:QTY524307 QKC524305:QKC524307 QAG524305:QAG524307 PQK524305:PQK524307 PGO524305:PGO524307 OWS524305:OWS524307 OMW524305:OMW524307 ODA524305:ODA524307 NTE524305:NTE524307 NJI524305:NJI524307 MZM524305:MZM524307 MPQ524305:MPQ524307 MFU524305:MFU524307 LVY524305:LVY524307 LMC524305:LMC524307 LCG524305:LCG524307 KSK524305:KSK524307 KIO524305:KIO524307 JYS524305:JYS524307 JOW524305:JOW524307 JFA524305:JFA524307 IVE524305:IVE524307 ILI524305:ILI524307 IBM524305:IBM524307 HRQ524305:HRQ524307 HHU524305:HHU524307 GXY524305:GXY524307 GOC524305:GOC524307 GEG524305:GEG524307 FUK524305:FUK524307 FKO524305:FKO524307 FAS524305:FAS524307 EQW524305:EQW524307 EHA524305:EHA524307 DXE524305:DXE524307 DNI524305:DNI524307 DDM524305:DDM524307 CTQ524305:CTQ524307 CJU524305:CJU524307 BZY524305:BZY524307 BQC524305:BQC524307 BGG524305:BGG524307 AWK524305:AWK524307 AMO524305:AMO524307 ACS524305:ACS524307 SW524305:SW524307 JA524305:JA524307 E524306:E524308 WVM458769:WVM458771 WLQ458769:WLQ458771 WBU458769:WBU458771 VRY458769:VRY458771 VIC458769:VIC458771 UYG458769:UYG458771 UOK458769:UOK458771 UEO458769:UEO458771 TUS458769:TUS458771 TKW458769:TKW458771 TBA458769:TBA458771 SRE458769:SRE458771 SHI458769:SHI458771 RXM458769:RXM458771 RNQ458769:RNQ458771 RDU458769:RDU458771 QTY458769:QTY458771 QKC458769:QKC458771 QAG458769:QAG458771 PQK458769:PQK458771 PGO458769:PGO458771 OWS458769:OWS458771 OMW458769:OMW458771 ODA458769:ODA458771 NTE458769:NTE458771 NJI458769:NJI458771 MZM458769:MZM458771 MPQ458769:MPQ458771 MFU458769:MFU458771 LVY458769:LVY458771 LMC458769:LMC458771 LCG458769:LCG458771 KSK458769:KSK458771 KIO458769:KIO458771 JYS458769:JYS458771 JOW458769:JOW458771 JFA458769:JFA458771 IVE458769:IVE458771 ILI458769:ILI458771 IBM458769:IBM458771 HRQ458769:HRQ458771 HHU458769:HHU458771 GXY458769:GXY458771 GOC458769:GOC458771 GEG458769:GEG458771 FUK458769:FUK458771 FKO458769:FKO458771 FAS458769:FAS458771 EQW458769:EQW458771 EHA458769:EHA458771 DXE458769:DXE458771 DNI458769:DNI458771 DDM458769:DDM458771 CTQ458769:CTQ458771 CJU458769:CJU458771 BZY458769:BZY458771 BQC458769:BQC458771 BGG458769:BGG458771 AWK458769:AWK458771 AMO458769:AMO458771 ACS458769:ACS458771 SW458769:SW458771 JA458769:JA458771 E458770:E458772 WVM393233:WVM393235 WLQ393233:WLQ393235 WBU393233:WBU393235 VRY393233:VRY393235 VIC393233:VIC393235 UYG393233:UYG393235 UOK393233:UOK393235 UEO393233:UEO393235 TUS393233:TUS393235 TKW393233:TKW393235 TBA393233:TBA393235 SRE393233:SRE393235 SHI393233:SHI393235 RXM393233:RXM393235 RNQ393233:RNQ393235 RDU393233:RDU393235 QTY393233:QTY393235 QKC393233:QKC393235 QAG393233:QAG393235 PQK393233:PQK393235 PGO393233:PGO393235 OWS393233:OWS393235 OMW393233:OMW393235 ODA393233:ODA393235 NTE393233:NTE393235 NJI393233:NJI393235 MZM393233:MZM393235 MPQ393233:MPQ393235 MFU393233:MFU393235 LVY393233:LVY393235 LMC393233:LMC393235 LCG393233:LCG393235 KSK393233:KSK393235 KIO393233:KIO393235 JYS393233:JYS393235 JOW393233:JOW393235 JFA393233:JFA393235 IVE393233:IVE393235 ILI393233:ILI393235 IBM393233:IBM393235 HRQ393233:HRQ393235 HHU393233:HHU393235 GXY393233:GXY393235 GOC393233:GOC393235 GEG393233:GEG393235 FUK393233:FUK393235 FKO393233:FKO393235 FAS393233:FAS393235 EQW393233:EQW393235 EHA393233:EHA393235 DXE393233:DXE393235 DNI393233:DNI393235 DDM393233:DDM393235 CTQ393233:CTQ393235 CJU393233:CJU393235 BZY393233:BZY393235 BQC393233:BQC393235 BGG393233:BGG393235 AWK393233:AWK393235 AMO393233:AMO393235 ACS393233:ACS393235 SW393233:SW393235 JA393233:JA393235 E393234:E393236 WVM327697:WVM327699 WLQ327697:WLQ327699 WBU327697:WBU327699 VRY327697:VRY327699 VIC327697:VIC327699 UYG327697:UYG327699 UOK327697:UOK327699 UEO327697:UEO327699 TUS327697:TUS327699 TKW327697:TKW327699 TBA327697:TBA327699 SRE327697:SRE327699 SHI327697:SHI327699 RXM327697:RXM327699 RNQ327697:RNQ327699 RDU327697:RDU327699 QTY327697:QTY327699 QKC327697:QKC327699 QAG327697:QAG327699 PQK327697:PQK327699 PGO327697:PGO327699 OWS327697:OWS327699 OMW327697:OMW327699 ODA327697:ODA327699 NTE327697:NTE327699 NJI327697:NJI327699 MZM327697:MZM327699 MPQ327697:MPQ327699 MFU327697:MFU327699 LVY327697:LVY327699 LMC327697:LMC327699 LCG327697:LCG327699 KSK327697:KSK327699 KIO327697:KIO327699 JYS327697:JYS327699 JOW327697:JOW327699 JFA327697:JFA327699 IVE327697:IVE327699 ILI327697:ILI327699 IBM327697:IBM327699 HRQ327697:HRQ327699 HHU327697:HHU327699 GXY327697:GXY327699 GOC327697:GOC327699 GEG327697:GEG327699 FUK327697:FUK327699 FKO327697:FKO327699 FAS327697:FAS327699 EQW327697:EQW327699 EHA327697:EHA327699 DXE327697:DXE327699 DNI327697:DNI327699 DDM327697:DDM327699 CTQ327697:CTQ327699 CJU327697:CJU327699 BZY327697:BZY327699 BQC327697:BQC327699 BGG327697:BGG327699 AWK327697:AWK327699 AMO327697:AMO327699 ACS327697:ACS327699 SW327697:SW327699 JA327697:JA327699 E327698:E327700 WVM262161:WVM262163 WLQ262161:WLQ262163 WBU262161:WBU262163 VRY262161:VRY262163 VIC262161:VIC262163 UYG262161:UYG262163 UOK262161:UOK262163 UEO262161:UEO262163 TUS262161:TUS262163 TKW262161:TKW262163 TBA262161:TBA262163 SRE262161:SRE262163 SHI262161:SHI262163 RXM262161:RXM262163 RNQ262161:RNQ262163 RDU262161:RDU262163 QTY262161:QTY262163 QKC262161:QKC262163 QAG262161:QAG262163 PQK262161:PQK262163 PGO262161:PGO262163 OWS262161:OWS262163 OMW262161:OMW262163 ODA262161:ODA262163 NTE262161:NTE262163 NJI262161:NJI262163 MZM262161:MZM262163 MPQ262161:MPQ262163 MFU262161:MFU262163 LVY262161:LVY262163 LMC262161:LMC262163 LCG262161:LCG262163 KSK262161:KSK262163 KIO262161:KIO262163 JYS262161:JYS262163 JOW262161:JOW262163 JFA262161:JFA262163 IVE262161:IVE262163 ILI262161:ILI262163 IBM262161:IBM262163 HRQ262161:HRQ262163 HHU262161:HHU262163 GXY262161:GXY262163 GOC262161:GOC262163 GEG262161:GEG262163 FUK262161:FUK262163 FKO262161:FKO262163 FAS262161:FAS262163 EQW262161:EQW262163 EHA262161:EHA262163 DXE262161:DXE262163 DNI262161:DNI262163 DDM262161:DDM262163 CTQ262161:CTQ262163 CJU262161:CJU262163 BZY262161:BZY262163 BQC262161:BQC262163 BGG262161:BGG262163 AWK262161:AWK262163 AMO262161:AMO262163 ACS262161:ACS262163 SW262161:SW262163 JA262161:JA262163 E262162:E262164 WVM196625:WVM196627 WLQ196625:WLQ196627 WBU196625:WBU196627 VRY196625:VRY196627 VIC196625:VIC196627 UYG196625:UYG196627 UOK196625:UOK196627 UEO196625:UEO196627 TUS196625:TUS196627 TKW196625:TKW196627 TBA196625:TBA196627 SRE196625:SRE196627 SHI196625:SHI196627 RXM196625:RXM196627 RNQ196625:RNQ196627 RDU196625:RDU196627 QTY196625:QTY196627 QKC196625:QKC196627 QAG196625:QAG196627 PQK196625:PQK196627 PGO196625:PGO196627 OWS196625:OWS196627 OMW196625:OMW196627 ODA196625:ODA196627 NTE196625:NTE196627 NJI196625:NJI196627 MZM196625:MZM196627 MPQ196625:MPQ196627 MFU196625:MFU196627 LVY196625:LVY196627 LMC196625:LMC196627 LCG196625:LCG196627 KSK196625:KSK196627 KIO196625:KIO196627 JYS196625:JYS196627 JOW196625:JOW196627 JFA196625:JFA196627 IVE196625:IVE196627 ILI196625:ILI196627 IBM196625:IBM196627 HRQ196625:HRQ196627 HHU196625:HHU196627 GXY196625:GXY196627 GOC196625:GOC196627 GEG196625:GEG196627 FUK196625:FUK196627 FKO196625:FKO196627 FAS196625:FAS196627 EQW196625:EQW196627 EHA196625:EHA196627 DXE196625:DXE196627 DNI196625:DNI196627 DDM196625:DDM196627 CTQ196625:CTQ196627 CJU196625:CJU196627 BZY196625:BZY196627 BQC196625:BQC196627 BGG196625:BGG196627 AWK196625:AWK196627 AMO196625:AMO196627 ACS196625:ACS196627 SW196625:SW196627 JA196625:JA196627 E196626:E196628 WVM131089:WVM131091 WLQ131089:WLQ131091 WBU131089:WBU131091 VRY131089:VRY131091 VIC131089:VIC131091 UYG131089:UYG131091 UOK131089:UOK131091 UEO131089:UEO131091 TUS131089:TUS131091 TKW131089:TKW131091 TBA131089:TBA131091 SRE131089:SRE131091 SHI131089:SHI131091 RXM131089:RXM131091 RNQ131089:RNQ131091 RDU131089:RDU131091 QTY131089:QTY131091 QKC131089:QKC131091 QAG131089:QAG131091 PQK131089:PQK131091 PGO131089:PGO131091 OWS131089:OWS131091 OMW131089:OMW131091 ODA131089:ODA131091 NTE131089:NTE131091 NJI131089:NJI131091 MZM131089:MZM131091 MPQ131089:MPQ131091 MFU131089:MFU131091 LVY131089:LVY131091 LMC131089:LMC131091 LCG131089:LCG131091 KSK131089:KSK131091 KIO131089:KIO131091 JYS131089:JYS131091 JOW131089:JOW131091 JFA131089:JFA131091 IVE131089:IVE131091 ILI131089:ILI131091 IBM131089:IBM131091 HRQ131089:HRQ131091 HHU131089:HHU131091 GXY131089:GXY131091 GOC131089:GOC131091 GEG131089:GEG131091 FUK131089:FUK131091 FKO131089:FKO131091 FAS131089:FAS131091 EQW131089:EQW131091 EHA131089:EHA131091 DXE131089:DXE131091 DNI131089:DNI131091 DDM131089:DDM131091 CTQ131089:CTQ131091 CJU131089:CJU131091 BZY131089:BZY131091 BQC131089:BQC131091 BGG131089:BGG131091 AWK131089:AWK131091 AMO131089:AMO131091 ACS131089:ACS131091 SW131089:SW131091 JA131089:JA131091 E131090:E131092 WVM65553:WVM65555 WLQ65553:WLQ65555 WBU65553:WBU65555 VRY65553:VRY65555 VIC65553:VIC65555 UYG65553:UYG65555 UOK65553:UOK65555 UEO65553:UEO65555 TUS65553:TUS65555 TKW65553:TKW65555 TBA65553:TBA65555 SRE65553:SRE65555 SHI65553:SHI65555 RXM65553:RXM65555 RNQ65553:RNQ65555 RDU65553:RDU65555 QTY65553:QTY65555 QKC65553:QKC65555 QAG65553:QAG65555 PQK65553:PQK65555 PGO65553:PGO65555 OWS65553:OWS65555 OMW65553:OMW65555 ODA65553:ODA65555 NTE65553:NTE65555 NJI65553:NJI65555 MZM65553:MZM65555 MPQ65553:MPQ65555 MFU65553:MFU65555 LVY65553:LVY65555 LMC65553:LMC65555 LCG65553:LCG65555 KSK65553:KSK65555 KIO65553:KIO65555 JYS65553:JYS65555 JOW65553:JOW65555 JFA65553:JFA65555 IVE65553:IVE65555 ILI65553:ILI65555 IBM65553:IBM65555 HRQ65553:HRQ65555 HHU65553:HHU65555 GXY65553:GXY65555 GOC65553:GOC65555 GEG65553:GEG65555 FUK65553:FUK65555 FKO65553:FKO65555 FAS65553:FAS65555 EQW65553:EQW65555 EHA65553:EHA65555 DXE65553:DXE65555 DNI65553:DNI65555 DDM65553:DDM65555 CTQ65553:CTQ65555 CJU65553:CJU65555 BZY65553:BZY65555 BQC65553:BQC65555 BGG65553:BGG65555 AWK65553:AWK65555 AMO65553:AMO65555 ACS65553:ACS65555 SW65553:SW65555 JA65553:JA65555 E65554:E65556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JA18:JA19" xr:uid="{00000000-0002-0000-0300-000001000000}">
      <formula1>$J$6:$J$18</formula1>
    </dataValidation>
    <dataValidation type="list" allowBlank="1" showInputMessage="1" showErrorMessage="1" sqref="IZ14 WVL983053 WLP983053 WBT983053 VRX983053 VIB983053 UYF983053 UOJ983053 UEN983053 TUR983053 TKV983053 TAZ983053 SRD983053 SHH983053 RXL983053 RNP983053 RDT983053 QTX983053 QKB983053 QAF983053 PQJ983053 PGN983053 OWR983053 OMV983053 OCZ983053 NTD983053 NJH983053 MZL983053 MPP983053 MFT983053 LVX983053 LMB983053 LCF983053 KSJ983053 KIN983053 JYR983053 JOV983053 JEZ983053 IVD983053 ILH983053 IBL983053 HRP983053 HHT983053 GXX983053 GOB983053 GEF983053 FUJ983053 FKN983053 FAR983053 EQV983053 EGZ983053 DXD983053 DNH983053 DDL983053 CTP983053 CJT983053 BZX983053 BQB983053 BGF983053 AWJ983053 AMN983053 ACR983053 SV983053 IZ983053 D983054 WVL917517 WLP917517 WBT917517 VRX917517 VIB917517 UYF917517 UOJ917517 UEN917517 TUR917517 TKV917517 TAZ917517 SRD917517 SHH917517 RXL917517 RNP917517 RDT917517 QTX917517 QKB917517 QAF917517 PQJ917517 PGN917517 OWR917517 OMV917517 OCZ917517 NTD917517 NJH917517 MZL917517 MPP917517 MFT917517 LVX917517 LMB917517 LCF917517 KSJ917517 KIN917517 JYR917517 JOV917517 JEZ917517 IVD917517 ILH917517 IBL917517 HRP917517 HHT917517 GXX917517 GOB917517 GEF917517 FUJ917517 FKN917517 FAR917517 EQV917517 EGZ917517 DXD917517 DNH917517 DDL917517 CTP917517 CJT917517 BZX917517 BQB917517 BGF917517 AWJ917517 AMN917517 ACR917517 SV917517 IZ917517 D917518 WVL851981 WLP851981 WBT851981 VRX851981 VIB851981 UYF851981 UOJ851981 UEN851981 TUR851981 TKV851981 TAZ851981 SRD851981 SHH851981 RXL851981 RNP851981 RDT851981 QTX851981 QKB851981 QAF851981 PQJ851981 PGN851981 OWR851981 OMV851981 OCZ851981 NTD851981 NJH851981 MZL851981 MPP851981 MFT851981 LVX851981 LMB851981 LCF851981 KSJ851981 KIN851981 JYR851981 JOV851981 JEZ851981 IVD851981 ILH851981 IBL851981 HRP851981 HHT851981 GXX851981 GOB851981 GEF851981 FUJ851981 FKN851981 FAR851981 EQV851981 EGZ851981 DXD851981 DNH851981 DDL851981 CTP851981 CJT851981 BZX851981 BQB851981 BGF851981 AWJ851981 AMN851981 ACR851981 SV851981 IZ851981 D851982 WVL786445 WLP786445 WBT786445 VRX786445 VIB786445 UYF786445 UOJ786445 UEN786445 TUR786445 TKV786445 TAZ786445 SRD786445 SHH786445 RXL786445 RNP786445 RDT786445 QTX786445 QKB786445 QAF786445 PQJ786445 PGN786445 OWR786445 OMV786445 OCZ786445 NTD786445 NJH786445 MZL786445 MPP786445 MFT786445 LVX786445 LMB786445 LCF786445 KSJ786445 KIN786445 JYR786445 JOV786445 JEZ786445 IVD786445 ILH786445 IBL786445 HRP786445 HHT786445 GXX786445 GOB786445 GEF786445 FUJ786445 FKN786445 FAR786445 EQV786445 EGZ786445 DXD786445 DNH786445 DDL786445 CTP786445 CJT786445 BZX786445 BQB786445 BGF786445 AWJ786445 AMN786445 ACR786445 SV786445 IZ786445 D786446 WVL720909 WLP720909 WBT720909 VRX720909 VIB720909 UYF720909 UOJ720909 UEN720909 TUR720909 TKV720909 TAZ720909 SRD720909 SHH720909 RXL720909 RNP720909 RDT720909 QTX720909 QKB720909 QAF720909 PQJ720909 PGN720909 OWR720909 OMV720909 OCZ720909 NTD720909 NJH720909 MZL720909 MPP720909 MFT720909 LVX720909 LMB720909 LCF720909 KSJ720909 KIN720909 JYR720909 JOV720909 JEZ720909 IVD720909 ILH720909 IBL720909 HRP720909 HHT720909 GXX720909 GOB720909 GEF720909 FUJ720909 FKN720909 FAR720909 EQV720909 EGZ720909 DXD720909 DNH720909 DDL720909 CTP720909 CJT720909 BZX720909 BQB720909 BGF720909 AWJ720909 AMN720909 ACR720909 SV720909 IZ720909 D720910 WVL655373 WLP655373 WBT655373 VRX655373 VIB655373 UYF655373 UOJ655373 UEN655373 TUR655373 TKV655373 TAZ655373 SRD655373 SHH655373 RXL655373 RNP655373 RDT655373 QTX655373 QKB655373 QAF655373 PQJ655373 PGN655373 OWR655373 OMV655373 OCZ655373 NTD655373 NJH655373 MZL655373 MPP655373 MFT655373 LVX655373 LMB655373 LCF655373 KSJ655373 KIN655373 JYR655373 JOV655373 JEZ655373 IVD655373 ILH655373 IBL655373 HRP655373 HHT655373 GXX655373 GOB655373 GEF655373 FUJ655373 FKN655373 FAR655373 EQV655373 EGZ655373 DXD655373 DNH655373 DDL655373 CTP655373 CJT655373 BZX655373 BQB655373 BGF655373 AWJ655373 AMN655373 ACR655373 SV655373 IZ655373 D655374 WVL589837 WLP589837 WBT589837 VRX589837 VIB589837 UYF589837 UOJ589837 UEN589837 TUR589837 TKV589837 TAZ589837 SRD589837 SHH589837 RXL589837 RNP589837 RDT589837 QTX589837 QKB589837 QAF589837 PQJ589837 PGN589837 OWR589837 OMV589837 OCZ589837 NTD589837 NJH589837 MZL589837 MPP589837 MFT589837 LVX589837 LMB589837 LCF589837 KSJ589837 KIN589837 JYR589837 JOV589837 JEZ589837 IVD589837 ILH589837 IBL589837 HRP589837 HHT589837 GXX589837 GOB589837 GEF589837 FUJ589837 FKN589837 FAR589837 EQV589837 EGZ589837 DXD589837 DNH589837 DDL589837 CTP589837 CJT589837 BZX589837 BQB589837 BGF589837 AWJ589837 AMN589837 ACR589837 SV589837 IZ589837 D589838 WVL524301 WLP524301 WBT524301 VRX524301 VIB524301 UYF524301 UOJ524301 UEN524301 TUR524301 TKV524301 TAZ524301 SRD524301 SHH524301 RXL524301 RNP524301 RDT524301 QTX524301 QKB524301 QAF524301 PQJ524301 PGN524301 OWR524301 OMV524301 OCZ524301 NTD524301 NJH524301 MZL524301 MPP524301 MFT524301 LVX524301 LMB524301 LCF524301 KSJ524301 KIN524301 JYR524301 JOV524301 JEZ524301 IVD524301 ILH524301 IBL524301 HRP524301 HHT524301 GXX524301 GOB524301 GEF524301 FUJ524301 FKN524301 FAR524301 EQV524301 EGZ524301 DXD524301 DNH524301 DDL524301 CTP524301 CJT524301 BZX524301 BQB524301 BGF524301 AWJ524301 AMN524301 ACR524301 SV524301 IZ524301 D524302 WVL458765 WLP458765 WBT458765 VRX458765 VIB458765 UYF458765 UOJ458765 UEN458765 TUR458765 TKV458765 TAZ458765 SRD458765 SHH458765 RXL458765 RNP458765 RDT458765 QTX458765 QKB458765 QAF458765 PQJ458765 PGN458765 OWR458765 OMV458765 OCZ458765 NTD458765 NJH458765 MZL458765 MPP458765 MFT458765 LVX458765 LMB458765 LCF458765 KSJ458765 KIN458765 JYR458765 JOV458765 JEZ458765 IVD458765 ILH458765 IBL458765 HRP458765 HHT458765 GXX458765 GOB458765 GEF458765 FUJ458765 FKN458765 FAR458765 EQV458765 EGZ458765 DXD458765 DNH458765 DDL458765 CTP458765 CJT458765 BZX458765 BQB458765 BGF458765 AWJ458765 AMN458765 ACR458765 SV458765 IZ458765 D458766 WVL393229 WLP393229 WBT393229 VRX393229 VIB393229 UYF393229 UOJ393229 UEN393229 TUR393229 TKV393229 TAZ393229 SRD393229 SHH393229 RXL393229 RNP393229 RDT393229 QTX393229 QKB393229 QAF393229 PQJ393229 PGN393229 OWR393229 OMV393229 OCZ393229 NTD393229 NJH393229 MZL393229 MPP393229 MFT393229 LVX393229 LMB393229 LCF393229 KSJ393229 KIN393229 JYR393229 JOV393229 JEZ393229 IVD393229 ILH393229 IBL393229 HRP393229 HHT393229 GXX393229 GOB393229 GEF393229 FUJ393229 FKN393229 FAR393229 EQV393229 EGZ393229 DXD393229 DNH393229 DDL393229 CTP393229 CJT393229 BZX393229 BQB393229 BGF393229 AWJ393229 AMN393229 ACR393229 SV393229 IZ393229 D393230 WVL327693 WLP327693 WBT327693 VRX327693 VIB327693 UYF327693 UOJ327693 UEN327693 TUR327693 TKV327693 TAZ327693 SRD327693 SHH327693 RXL327693 RNP327693 RDT327693 QTX327693 QKB327693 QAF327693 PQJ327693 PGN327693 OWR327693 OMV327693 OCZ327693 NTD327693 NJH327693 MZL327693 MPP327693 MFT327693 LVX327693 LMB327693 LCF327693 KSJ327693 KIN327693 JYR327693 JOV327693 JEZ327693 IVD327693 ILH327693 IBL327693 HRP327693 HHT327693 GXX327693 GOB327693 GEF327693 FUJ327693 FKN327693 FAR327693 EQV327693 EGZ327693 DXD327693 DNH327693 DDL327693 CTP327693 CJT327693 BZX327693 BQB327693 BGF327693 AWJ327693 AMN327693 ACR327693 SV327693 IZ327693 D327694 WVL262157 WLP262157 WBT262157 VRX262157 VIB262157 UYF262157 UOJ262157 UEN262157 TUR262157 TKV262157 TAZ262157 SRD262157 SHH262157 RXL262157 RNP262157 RDT262157 QTX262157 QKB262157 QAF262157 PQJ262157 PGN262157 OWR262157 OMV262157 OCZ262157 NTD262157 NJH262157 MZL262157 MPP262157 MFT262157 LVX262157 LMB262157 LCF262157 KSJ262157 KIN262157 JYR262157 JOV262157 JEZ262157 IVD262157 ILH262157 IBL262157 HRP262157 HHT262157 GXX262157 GOB262157 GEF262157 FUJ262157 FKN262157 FAR262157 EQV262157 EGZ262157 DXD262157 DNH262157 DDL262157 CTP262157 CJT262157 BZX262157 BQB262157 BGF262157 AWJ262157 AMN262157 ACR262157 SV262157 IZ262157 D262158 WVL196621 WLP196621 WBT196621 VRX196621 VIB196621 UYF196621 UOJ196621 UEN196621 TUR196621 TKV196621 TAZ196621 SRD196621 SHH196621 RXL196621 RNP196621 RDT196621 QTX196621 QKB196621 QAF196621 PQJ196621 PGN196621 OWR196621 OMV196621 OCZ196621 NTD196621 NJH196621 MZL196621 MPP196621 MFT196621 LVX196621 LMB196621 LCF196621 KSJ196621 KIN196621 JYR196621 JOV196621 JEZ196621 IVD196621 ILH196621 IBL196621 HRP196621 HHT196621 GXX196621 GOB196621 GEF196621 FUJ196621 FKN196621 FAR196621 EQV196621 EGZ196621 DXD196621 DNH196621 DDL196621 CTP196621 CJT196621 BZX196621 BQB196621 BGF196621 AWJ196621 AMN196621 ACR196621 SV196621 IZ196621 D196622 WVL131085 WLP131085 WBT131085 VRX131085 VIB131085 UYF131085 UOJ131085 UEN131085 TUR131085 TKV131085 TAZ131085 SRD131085 SHH131085 RXL131085 RNP131085 RDT131085 QTX131085 QKB131085 QAF131085 PQJ131085 PGN131085 OWR131085 OMV131085 OCZ131085 NTD131085 NJH131085 MZL131085 MPP131085 MFT131085 LVX131085 LMB131085 LCF131085 KSJ131085 KIN131085 JYR131085 JOV131085 JEZ131085 IVD131085 ILH131085 IBL131085 HRP131085 HHT131085 GXX131085 GOB131085 GEF131085 FUJ131085 FKN131085 FAR131085 EQV131085 EGZ131085 DXD131085 DNH131085 DDL131085 CTP131085 CJT131085 BZX131085 BQB131085 BGF131085 AWJ131085 AMN131085 ACR131085 SV131085 IZ131085 D131086 WVL65549 WLP65549 WBT65549 VRX65549 VIB65549 UYF65549 UOJ65549 UEN65549 TUR65549 TKV65549 TAZ65549 SRD65549 SHH65549 RXL65549 RNP65549 RDT65549 QTX65549 QKB65549 QAF65549 PQJ65549 PGN65549 OWR65549 OMV65549 OCZ65549 NTD65549 NJH65549 MZL65549 MPP65549 MFT65549 LVX65549 LMB65549 LCF65549 KSJ65549 KIN65549 JYR65549 JOV65549 JEZ65549 IVD65549 ILH65549 IBL65549 HRP65549 HHT65549 GXX65549 GOB65549 GEF65549 FUJ65549 FKN65549 FAR65549 EQV65549 EGZ65549 DXD65549 DNH65549 DDL65549 CTP65549 CJT65549 BZX65549 BQB65549 BGF65549 AWJ65549 AMN65549 ACR65549 SV65549 IZ65549 D65550 WVL14 WLP14 WBT14 VRX14 VIB14 UYF14 UOJ14 UEN14 TUR14 TKV14 TAZ14 SRD14 SHH14 RXL14 RNP14 RDT14 QTX14 QKB14 QAF14 PQJ14 PGN14 OWR14 OMV14 OCZ14 NTD14 NJH14 MZL14 MPP14 MFT14 LVX14 LMB14 LCF14 KSJ14 KIN14 JYR14 JOV14 JEZ14 IVD14 ILH14 IBL14 HRP14 HHT14 GXX14 GOB14 GEF14 FUJ14 FKN14 FAR14 EQV14 EGZ14 DXD14 DNH14 DDL14 CTP14 CJT14 BZX14 BQB14 BGF14 AWJ14 AMN14 ACR14 SV14" xr:uid="{00000000-0002-0000-0300-000002000000}">
      <formula1>$F$6:$F$7</formula1>
    </dataValidation>
    <dataValidation type="list" allowBlank="1" showInputMessage="1" showErrorMessage="1" sqref="D14" xr:uid="{00000000-0002-0000-0300-000003000000}">
      <formula1>"OUI,NON"</formula1>
    </dataValidation>
    <dataValidation type="list" allowBlank="1" showInputMessage="1" showErrorMessage="1" sqref="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8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4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50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6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2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8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4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30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6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2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8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4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10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6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00000000-0002-0000-0300-000004000000}">
      <formula1>$G$10:$G$12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5000000}">
          <x14:formula1>
            <xm:f>Paramètres!$D$5:$D$9</xm:f>
          </x14:formula1>
          <xm:sqref>E16</xm:sqref>
        </x14:dataValidation>
        <x14:dataValidation type="list" allowBlank="1" showInputMessage="1" showErrorMessage="1" xr:uid="{00000000-0002-0000-0300-000006000000}">
          <x14:formula1>
            <xm:f>Paramètres!$J$5:$J$8</xm:f>
          </x14:formula1>
          <xm:sqref>D10 WVL983049 WLP983049 WBT983049 VRX983049 VIB983049 UYF983049 UOJ983049 UEN983049 TUR983049 TKV983049 TAZ983049 SRD983049 SHH983049 RXL983049 RNP983049 RDT983049 QTX983049 QKB983049 QAF983049 PQJ983049 PGN983049 OWR983049 OMV983049 OCZ983049 NTD983049 NJH983049 MZL983049 MPP983049 MFT983049 LVX983049 LMB983049 LCF983049 KSJ983049 KIN983049 JYR983049 JOV983049 JEZ983049 IVD983049 ILH983049 IBL983049 HRP983049 HHT983049 GXX983049 GOB983049 GEF983049 FUJ983049 FKN983049 FAR983049 EQV983049 EGZ983049 DXD983049 DNH983049 DDL983049 CTP983049 CJT983049 BZX983049 BQB983049 BGF983049 AWJ983049 AMN983049 ACR983049 SV983049 IZ983049 D983050 WVL917513 WLP917513 WBT917513 VRX917513 VIB917513 UYF917513 UOJ917513 UEN917513 TUR917513 TKV917513 TAZ917513 SRD917513 SHH917513 RXL917513 RNP917513 RDT917513 QTX917513 QKB917513 QAF917513 PQJ917513 PGN917513 OWR917513 OMV917513 OCZ917513 NTD917513 NJH917513 MZL917513 MPP917513 MFT917513 LVX917513 LMB917513 LCF917513 KSJ917513 KIN917513 JYR917513 JOV917513 JEZ917513 IVD917513 ILH917513 IBL917513 HRP917513 HHT917513 GXX917513 GOB917513 GEF917513 FUJ917513 FKN917513 FAR917513 EQV917513 EGZ917513 DXD917513 DNH917513 DDL917513 CTP917513 CJT917513 BZX917513 BQB917513 BGF917513 AWJ917513 AMN917513 ACR917513 SV917513 IZ917513 D917514 WVL851977 WLP851977 WBT851977 VRX851977 VIB851977 UYF851977 UOJ851977 UEN851977 TUR851977 TKV851977 TAZ851977 SRD851977 SHH851977 RXL851977 RNP851977 RDT851977 QTX851977 QKB851977 QAF851977 PQJ851977 PGN851977 OWR851977 OMV851977 OCZ851977 NTD851977 NJH851977 MZL851977 MPP851977 MFT851977 LVX851977 LMB851977 LCF851977 KSJ851977 KIN851977 JYR851977 JOV851977 JEZ851977 IVD851977 ILH851977 IBL851977 HRP851977 HHT851977 GXX851977 GOB851977 GEF851977 FUJ851977 FKN851977 FAR851977 EQV851977 EGZ851977 DXD851977 DNH851977 DDL851977 CTP851977 CJT851977 BZX851977 BQB851977 BGF851977 AWJ851977 AMN851977 ACR851977 SV851977 IZ851977 D851978 WVL786441 WLP786441 WBT786441 VRX786441 VIB786441 UYF786441 UOJ786441 UEN786441 TUR786441 TKV786441 TAZ786441 SRD786441 SHH786441 RXL786441 RNP786441 RDT786441 QTX786441 QKB786441 QAF786441 PQJ786441 PGN786441 OWR786441 OMV786441 OCZ786441 NTD786441 NJH786441 MZL786441 MPP786441 MFT786441 LVX786441 LMB786441 LCF786441 KSJ786441 KIN786441 JYR786441 JOV786441 JEZ786441 IVD786441 ILH786441 IBL786441 HRP786441 HHT786441 GXX786441 GOB786441 GEF786441 FUJ786441 FKN786441 FAR786441 EQV786441 EGZ786441 DXD786441 DNH786441 DDL786441 CTP786441 CJT786441 BZX786441 BQB786441 BGF786441 AWJ786441 AMN786441 ACR786441 SV786441 IZ786441 D786442 WVL720905 WLP720905 WBT720905 VRX720905 VIB720905 UYF720905 UOJ720905 UEN720905 TUR720905 TKV720905 TAZ720905 SRD720905 SHH720905 RXL720905 RNP720905 RDT720905 QTX720905 QKB720905 QAF720905 PQJ720905 PGN720905 OWR720905 OMV720905 OCZ720905 NTD720905 NJH720905 MZL720905 MPP720905 MFT720905 LVX720905 LMB720905 LCF720905 KSJ720905 KIN720905 JYR720905 JOV720905 JEZ720905 IVD720905 ILH720905 IBL720905 HRP720905 HHT720905 GXX720905 GOB720905 GEF720905 FUJ720905 FKN720905 FAR720905 EQV720905 EGZ720905 DXD720905 DNH720905 DDL720905 CTP720905 CJT720905 BZX720905 BQB720905 BGF720905 AWJ720905 AMN720905 ACR720905 SV720905 IZ720905 D720906 WVL655369 WLP655369 WBT655369 VRX655369 VIB655369 UYF655369 UOJ655369 UEN655369 TUR655369 TKV655369 TAZ655369 SRD655369 SHH655369 RXL655369 RNP655369 RDT655369 QTX655369 QKB655369 QAF655369 PQJ655369 PGN655369 OWR655369 OMV655369 OCZ655369 NTD655369 NJH655369 MZL655369 MPP655369 MFT655369 LVX655369 LMB655369 LCF655369 KSJ655369 KIN655369 JYR655369 JOV655369 JEZ655369 IVD655369 ILH655369 IBL655369 HRP655369 HHT655369 GXX655369 GOB655369 GEF655369 FUJ655369 FKN655369 FAR655369 EQV655369 EGZ655369 DXD655369 DNH655369 DDL655369 CTP655369 CJT655369 BZX655369 BQB655369 BGF655369 AWJ655369 AMN655369 ACR655369 SV655369 IZ655369 D655370 WVL589833 WLP589833 WBT589833 VRX589833 VIB589833 UYF589833 UOJ589833 UEN589833 TUR589833 TKV589833 TAZ589833 SRD589833 SHH589833 RXL589833 RNP589833 RDT589833 QTX589833 QKB589833 QAF589833 PQJ589833 PGN589833 OWR589833 OMV589833 OCZ589833 NTD589833 NJH589833 MZL589833 MPP589833 MFT589833 LVX589833 LMB589833 LCF589833 KSJ589833 KIN589833 JYR589833 JOV589833 JEZ589833 IVD589833 ILH589833 IBL589833 HRP589833 HHT589833 GXX589833 GOB589833 GEF589833 FUJ589833 FKN589833 FAR589833 EQV589833 EGZ589833 DXD589833 DNH589833 DDL589833 CTP589833 CJT589833 BZX589833 BQB589833 BGF589833 AWJ589833 AMN589833 ACR589833 SV589833 IZ589833 D589834 WVL524297 WLP524297 WBT524297 VRX524297 VIB524297 UYF524297 UOJ524297 UEN524297 TUR524297 TKV524297 TAZ524297 SRD524297 SHH524297 RXL524297 RNP524297 RDT524297 QTX524297 QKB524297 QAF524297 PQJ524297 PGN524297 OWR524297 OMV524297 OCZ524297 NTD524297 NJH524297 MZL524297 MPP524297 MFT524297 LVX524297 LMB524297 LCF524297 KSJ524297 KIN524297 JYR524297 JOV524297 JEZ524297 IVD524297 ILH524297 IBL524297 HRP524297 HHT524297 GXX524297 GOB524297 GEF524297 FUJ524297 FKN524297 FAR524297 EQV524297 EGZ524297 DXD524297 DNH524297 DDL524297 CTP524297 CJT524297 BZX524297 BQB524297 BGF524297 AWJ524297 AMN524297 ACR524297 SV524297 IZ524297 D524298 WVL458761 WLP458761 WBT458761 VRX458761 VIB458761 UYF458761 UOJ458761 UEN458761 TUR458761 TKV458761 TAZ458761 SRD458761 SHH458761 RXL458761 RNP458761 RDT458761 QTX458761 QKB458761 QAF458761 PQJ458761 PGN458761 OWR458761 OMV458761 OCZ458761 NTD458761 NJH458761 MZL458761 MPP458761 MFT458761 LVX458761 LMB458761 LCF458761 KSJ458761 KIN458761 JYR458761 JOV458761 JEZ458761 IVD458761 ILH458761 IBL458761 HRP458761 HHT458761 GXX458761 GOB458761 GEF458761 FUJ458761 FKN458761 FAR458761 EQV458761 EGZ458761 DXD458761 DNH458761 DDL458761 CTP458761 CJT458761 BZX458761 BQB458761 BGF458761 AWJ458761 AMN458761 ACR458761 SV458761 IZ458761 D458762 WVL393225 WLP393225 WBT393225 VRX393225 VIB393225 UYF393225 UOJ393225 UEN393225 TUR393225 TKV393225 TAZ393225 SRD393225 SHH393225 RXL393225 RNP393225 RDT393225 QTX393225 QKB393225 QAF393225 PQJ393225 PGN393225 OWR393225 OMV393225 OCZ393225 NTD393225 NJH393225 MZL393225 MPP393225 MFT393225 LVX393225 LMB393225 LCF393225 KSJ393225 KIN393225 JYR393225 JOV393225 JEZ393225 IVD393225 ILH393225 IBL393225 HRP393225 HHT393225 GXX393225 GOB393225 GEF393225 FUJ393225 FKN393225 FAR393225 EQV393225 EGZ393225 DXD393225 DNH393225 DDL393225 CTP393225 CJT393225 BZX393225 BQB393225 BGF393225 AWJ393225 AMN393225 ACR393225 SV393225 IZ393225 D393226 WVL327689 WLP327689 WBT327689 VRX327689 VIB327689 UYF327689 UOJ327689 UEN327689 TUR327689 TKV327689 TAZ327689 SRD327689 SHH327689 RXL327689 RNP327689 RDT327689 QTX327689 QKB327689 QAF327689 PQJ327689 PGN327689 OWR327689 OMV327689 OCZ327689 NTD327689 NJH327689 MZL327689 MPP327689 MFT327689 LVX327689 LMB327689 LCF327689 KSJ327689 KIN327689 JYR327689 JOV327689 JEZ327689 IVD327689 ILH327689 IBL327689 HRP327689 HHT327689 GXX327689 GOB327689 GEF327689 FUJ327689 FKN327689 FAR327689 EQV327689 EGZ327689 DXD327689 DNH327689 DDL327689 CTP327689 CJT327689 BZX327689 BQB327689 BGF327689 AWJ327689 AMN327689 ACR327689 SV327689 IZ327689 D327690 WVL262153 WLP262153 WBT262153 VRX262153 VIB262153 UYF262153 UOJ262153 UEN262153 TUR262153 TKV262153 TAZ262153 SRD262153 SHH262153 RXL262153 RNP262153 RDT262153 QTX262153 QKB262153 QAF262153 PQJ262153 PGN262153 OWR262153 OMV262153 OCZ262153 NTD262153 NJH262153 MZL262153 MPP262153 MFT262153 LVX262153 LMB262153 LCF262153 KSJ262153 KIN262153 JYR262153 JOV262153 JEZ262153 IVD262153 ILH262153 IBL262153 HRP262153 HHT262153 GXX262153 GOB262153 GEF262153 FUJ262153 FKN262153 FAR262153 EQV262153 EGZ262153 DXD262153 DNH262153 DDL262153 CTP262153 CJT262153 BZX262153 BQB262153 BGF262153 AWJ262153 AMN262153 ACR262153 SV262153 IZ262153 D262154 WVL196617 WLP196617 WBT196617 VRX196617 VIB196617 UYF196617 UOJ196617 UEN196617 TUR196617 TKV196617 TAZ196617 SRD196617 SHH196617 RXL196617 RNP196617 RDT196617 QTX196617 QKB196617 QAF196617 PQJ196617 PGN196617 OWR196617 OMV196617 OCZ196617 NTD196617 NJH196617 MZL196617 MPP196617 MFT196617 LVX196617 LMB196617 LCF196617 KSJ196617 KIN196617 JYR196617 JOV196617 JEZ196617 IVD196617 ILH196617 IBL196617 HRP196617 HHT196617 GXX196617 GOB196617 GEF196617 FUJ196617 FKN196617 FAR196617 EQV196617 EGZ196617 DXD196617 DNH196617 DDL196617 CTP196617 CJT196617 BZX196617 BQB196617 BGF196617 AWJ196617 AMN196617 ACR196617 SV196617 IZ196617 D196618 WVL131081 WLP131081 WBT131081 VRX131081 VIB131081 UYF131081 UOJ131081 UEN131081 TUR131081 TKV131081 TAZ131081 SRD131081 SHH131081 RXL131081 RNP131081 RDT131081 QTX131081 QKB131081 QAF131081 PQJ131081 PGN131081 OWR131081 OMV131081 OCZ131081 NTD131081 NJH131081 MZL131081 MPP131081 MFT131081 LVX131081 LMB131081 LCF131081 KSJ131081 KIN131081 JYR131081 JOV131081 JEZ131081 IVD131081 ILH131081 IBL131081 HRP131081 HHT131081 GXX131081 GOB131081 GEF131081 FUJ131081 FKN131081 FAR131081 EQV131081 EGZ131081 DXD131081 DNH131081 DDL131081 CTP131081 CJT131081 BZX131081 BQB131081 BGF131081 AWJ131081 AMN131081 ACR131081 SV131081 IZ131081 D131082 WVL65545 WLP65545 WBT65545 VRX65545 VIB65545 UYF65545 UOJ65545 UEN65545 TUR65545 TKV65545 TAZ65545 SRD65545 SHH65545 RXL65545 RNP65545 RDT65545 QTX65545 QKB65545 QAF65545 PQJ65545 PGN65545 OWR65545 OMV65545 OCZ65545 NTD65545 NJH65545 MZL65545 MPP65545 MFT65545 LVX65545 LMB65545 LCF65545 KSJ65545 KIN65545 JYR65545 JOV65545 JEZ65545 IVD65545 ILH65545 IBL65545 HRP65545 HHT65545 GXX65545 GOB65545 GEF65545 FUJ65545 FKN65545 FAR65545 EQV65545 EGZ65545 DXD65545 DNH65545 DDL65545 CTP65545 CJT65545 BZX65545 BQB65545 BGF65545 AWJ65545 AMN65545 ACR65545 SV65545 IZ65545 D65546 WVL10 WLP10 WBT10 VRX10 VIB10 UYF10 UOJ10 UEN10 TUR10 TKV10 TAZ10 SRD10 SHH10 RXL10 RNP10 RDT10 QTX10 QKB10 QAF10 PQJ10 PGN10 OWR10 OMV10 OCZ10 NTD10 NJH10 MZL10 MPP10 MFT10 LVX10 LMB10 LCF10 KSJ10 KIN10 JYR10 JOV10 JEZ10 IVD10 ILH10 IBL10 HRP10 HHT10 GXX10 GOB10 GEF10 FUJ10 FKN10 FAR10 EQV10 EGZ10 DXD10 DNH10 DDL10 CTP10 CJT10 BZX10 BQB10 BGF10 AWJ10 AMN10 ACR10 SV10 IZ10</xm:sqref>
        </x14:dataValidation>
        <x14:dataValidation type="list" allowBlank="1" showInputMessage="1" showErrorMessage="1" xr:uid="{00000000-0002-0000-0300-000007000000}">
          <x14:formula1>
            <xm:f>Paramètres!$K$5:$K$7</xm:f>
          </x14:formula1>
          <xm:sqref>D9 WVL983048 WLP983048 WBT983048 VRX983048 VIB983048 UYF983048 UOJ983048 UEN983048 TUR983048 TKV983048 TAZ983048 SRD983048 SHH983048 RXL983048 RNP983048 RDT983048 QTX983048 QKB983048 QAF983048 PQJ983048 PGN983048 OWR983048 OMV983048 OCZ983048 NTD983048 NJH983048 MZL983048 MPP983048 MFT983048 LVX983048 LMB983048 LCF983048 KSJ983048 KIN983048 JYR983048 JOV983048 JEZ983048 IVD983048 ILH983048 IBL983048 HRP983048 HHT983048 GXX983048 GOB983048 GEF983048 FUJ983048 FKN983048 FAR983048 EQV983048 EGZ983048 DXD983048 DNH983048 DDL983048 CTP983048 CJT983048 BZX983048 BQB983048 BGF983048 AWJ983048 AMN983048 ACR983048 SV983048 IZ983048 D983049 WVL917512 WLP917512 WBT917512 VRX917512 VIB917512 UYF917512 UOJ917512 UEN917512 TUR917512 TKV917512 TAZ917512 SRD917512 SHH917512 RXL917512 RNP917512 RDT917512 QTX917512 QKB917512 QAF917512 PQJ917512 PGN917512 OWR917512 OMV917512 OCZ917512 NTD917512 NJH917512 MZL917512 MPP917512 MFT917512 LVX917512 LMB917512 LCF917512 KSJ917512 KIN917512 JYR917512 JOV917512 JEZ917512 IVD917512 ILH917512 IBL917512 HRP917512 HHT917512 GXX917512 GOB917512 GEF917512 FUJ917512 FKN917512 FAR917512 EQV917512 EGZ917512 DXD917512 DNH917512 DDL917512 CTP917512 CJT917512 BZX917512 BQB917512 BGF917512 AWJ917512 AMN917512 ACR917512 SV917512 IZ917512 D917513 WVL851976 WLP851976 WBT851976 VRX851976 VIB851976 UYF851976 UOJ851976 UEN851976 TUR851976 TKV851976 TAZ851976 SRD851976 SHH851976 RXL851976 RNP851976 RDT851976 QTX851976 QKB851976 QAF851976 PQJ851976 PGN851976 OWR851976 OMV851976 OCZ851976 NTD851976 NJH851976 MZL851976 MPP851976 MFT851976 LVX851976 LMB851976 LCF851976 KSJ851976 KIN851976 JYR851976 JOV851976 JEZ851976 IVD851976 ILH851976 IBL851976 HRP851976 HHT851976 GXX851976 GOB851976 GEF851976 FUJ851976 FKN851976 FAR851976 EQV851976 EGZ851976 DXD851976 DNH851976 DDL851976 CTP851976 CJT851976 BZX851976 BQB851976 BGF851976 AWJ851976 AMN851976 ACR851976 SV851976 IZ851976 D851977 WVL786440 WLP786440 WBT786440 VRX786440 VIB786440 UYF786440 UOJ786440 UEN786440 TUR786440 TKV786440 TAZ786440 SRD786440 SHH786440 RXL786440 RNP786440 RDT786440 QTX786440 QKB786440 QAF786440 PQJ786440 PGN786440 OWR786440 OMV786440 OCZ786440 NTD786440 NJH786440 MZL786440 MPP786440 MFT786440 LVX786440 LMB786440 LCF786440 KSJ786440 KIN786440 JYR786440 JOV786440 JEZ786440 IVD786440 ILH786440 IBL786440 HRP786440 HHT786440 GXX786440 GOB786440 GEF786440 FUJ786440 FKN786440 FAR786440 EQV786440 EGZ786440 DXD786440 DNH786440 DDL786440 CTP786440 CJT786440 BZX786440 BQB786440 BGF786440 AWJ786440 AMN786440 ACR786440 SV786440 IZ786440 D786441 WVL720904 WLP720904 WBT720904 VRX720904 VIB720904 UYF720904 UOJ720904 UEN720904 TUR720904 TKV720904 TAZ720904 SRD720904 SHH720904 RXL720904 RNP720904 RDT720904 QTX720904 QKB720904 QAF720904 PQJ720904 PGN720904 OWR720904 OMV720904 OCZ720904 NTD720904 NJH720904 MZL720904 MPP720904 MFT720904 LVX720904 LMB720904 LCF720904 KSJ720904 KIN720904 JYR720904 JOV720904 JEZ720904 IVD720904 ILH720904 IBL720904 HRP720904 HHT720904 GXX720904 GOB720904 GEF720904 FUJ720904 FKN720904 FAR720904 EQV720904 EGZ720904 DXD720904 DNH720904 DDL720904 CTP720904 CJT720904 BZX720904 BQB720904 BGF720904 AWJ720904 AMN720904 ACR720904 SV720904 IZ720904 D720905 WVL655368 WLP655368 WBT655368 VRX655368 VIB655368 UYF655368 UOJ655368 UEN655368 TUR655368 TKV655368 TAZ655368 SRD655368 SHH655368 RXL655368 RNP655368 RDT655368 QTX655368 QKB655368 QAF655368 PQJ655368 PGN655368 OWR655368 OMV655368 OCZ655368 NTD655368 NJH655368 MZL655368 MPP655368 MFT655368 LVX655368 LMB655368 LCF655368 KSJ655368 KIN655368 JYR655368 JOV655368 JEZ655368 IVD655368 ILH655368 IBL655368 HRP655368 HHT655368 GXX655368 GOB655368 GEF655368 FUJ655368 FKN655368 FAR655368 EQV655368 EGZ655368 DXD655368 DNH655368 DDL655368 CTP655368 CJT655368 BZX655368 BQB655368 BGF655368 AWJ655368 AMN655368 ACR655368 SV655368 IZ655368 D655369 WVL589832 WLP589832 WBT589832 VRX589832 VIB589832 UYF589832 UOJ589832 UEN589832 TUR589832 TKV589832 TAZ589832 SRD589832 SHH589832 RXL589832 RNP589832 RDT589832 QTX589832 QKB589832 QAF589832 PQJ589832 PGN589832 OWR589832 OMV589832 OCZ589832 NTD589832 NJH589832 MZL589832 MPP589832 MFT589832 LVX589832 LMB589832 LCF589832 KSJ589832 KIN589832 JYR589832 JOV589832 JEZ589832 IVD589832 ILH589832 IBL589832 HRP589832 HHT589832 GXX589832 GOB589832 GEF589832 FUJ589832 FKN589832 FAR589832 EQV589832 EGZ589832 DXD589832 DNH589832 DDL589832 CTP589832 CJT589832 BZX589832 BQB589832 BGF589832 AWJ589832 AMN589832 ACR589832 SV589832 IZ589832 D589833 WVL524296 WLP524296 WBT524296 VRX524296 VIB524296 UYF524296 UOJ524296 UEN524296 TUR524296 TKV524296 TAZ524296 SRD524296 SHH524296 RXL524296 RNP524296 RDT524296 QTX524296 QKB524296 QAF524296 PQJ524296 PGN524296 OWR524296 OMV524296 OCZ524296 NTD524296 NJH524296 MZL524296 MPP524296 MFT524296 LVX524296 LMB524296 LCF524296 KSJ524296 KIN524296 JYR524296 JOV524296 JEZ524296 IVD524296 ILH524296 IBL524296 HRP524296 HHT524296 GXX524296 GOB524296 GEF524296 FUJ524296 FKN524296 FAR524296 EQV524296 EGZ524296 DXD524296 DNH524296 DDL524296 CTP524296 CJT524296 BZX524296 BQB524296 BGF524296 AWJ524296 AMN524296 ACR524296 SV524296 IZ524296 D524297 WVL458760 WLP458760 WBT458760 VRX458760 VIB458760 UYF458760 UOJ458760 UEN458760 TUR458760 TKV458760 TAZ458760 SRD458760 SHH458760 RXL458760 RNP458760 RDT458760 QTX458760 QKB458760 QAF458760 PQJ458760 PGN458760 OWR458760 OMV458760 OCZ458760 NTD458760 NJH458760 MZL458760 MPP458760 MFT458760 LVX458760 LMB458760 LCF458760 KSJ458760 KIN458760 JYR458760 JOV458760 JEZ458760 IVD458760 ILH458760 IBL458760 HRP458760 HHT458760 GXX458760 GOB458760 GEF458760 FUJ458760 FKN458760 FAR458760 EQV458760 EGZ458760 DXD458760 DNH458760 DDL458760 CTP458760 CJT458760 BZX458760 BQB458760 BGF458760 AWJ458760 AMN458760 ACR458760 SV458760 IZ458760 D458761 WVL393224 WLP393224 WBT393224 VRX393224 VIB393224 UYF393224 UOJ393224 UEN393224 TUR393224 TKV393224 TAZ393224 SRD393224 SHH393224 RXL393224 RNP393224 RDT393224 QTX393224 QKB393224 QAF393224 PQJ393224 PGN393224 OWR393224 OMV393224 OCZ393224 NTD393224 NJH393224 MZL393224 MPP393224 MFT393224 LVX393224 LMB393224 LCF393224 KSJ393224 KIN393224 JYR393224 JOV393224 JEZ393224 IVD393224 ILH393224 IBL393224 HRP393224 HHT393224 GXX393224 GOB393224 GEF393224 FUJ393224 FKN393224 FAR393224 EQV393224 EGZ393224 DXD393224 DNH393224 DDL393224 CTP393224 CJT393224 BZX393224 BQB393224 BGF393224 AWJ393224 AMN393224 ACR393224 SV393224 IZ393224 D393225 WVL327688 WLP327688 WBT327688 VRX327688 VIB327688 UYF327688 UOJ327688 UEN327688 TUR327688 TKV327688 TAZ327688 SRD327688 SHH327688 RXL327688 RNP327688 RDT327688 QTX327688 QKB327688 QAF327688 PQJ327688 PGN327688 OWR327688 OMV327688 OCZ327688 NTD327688 NJH327688 MZL327688 MPP327688 MFT327688 LVX327688 LMB327688 LCF327688 KSJ327688 KIN327688 JYR327688 JOV327688 JEZ327688 IVD327688 ILH327688 IBL327688 HRP327688 HHT327688 GXX327688 GOB327688 GEF327688 FUJ327688 FKN327688 FAR327688 EQV327688 EGZ327688 DXD327688 DNH327688 DDL327688 CTP327688 CJT327688 BZX327688 BQB327688 BGF327688 AWJ327688 AMN327688 ACR327688 SV327688 IZ327688 D327689 WVL262152 WLP262152 WBT262152 VRX262152 VIB262152 UYF262152 UOJ262152 UEN262152 TUR262152 TKV262152 TAZ262152 SRD262152 SHH262152 RXL262152 RNP262152 RDT262152 QTX262152 QKB262152 QAF262152 PQJ262152 PGN262152 OWR262152 OMV262152 OCZ262152 NTD262152 NJH262152 MZL262152 MPP262152 MFT262152 LVX262152 LMB262152 LCF262152 KSJ262152 KIN262152 JYR262152 JOV262152 JEZ262152 IVD262152 ILH262152 IBL262152 HRP262152 HHT262152 GXX262152 GOB262152 GEF262152 FUJ262152 FKN262152 FAR262152 EQV262152 EGZ262152 DXD262152 DNH262152 DDL262152 CTP262152 CJT262152 BZX262152 BQB262152 BGF262152 AWJ262152 AMN262152 ACR262152 SV262152 IZ262152 D262153 WVL196616 WLP196616 WBT196616 VRX196616 VIB196616 UYF196616 UOJ196616 UEN196616 TUR196616 TKV196616 TAZ196616 SRD196616 SHH196616 RXL196616 RNP196616 RDT196616 QTX196616 QKB196616 QAF196616 PQJ196616 PGN196616 OWR196616 OMV196616 OCZ196616 NTD196616 NJH196616 MZL196616 MPP196616 MFT196616 LVX196616 LMB196616 LCF196616 KSJ196616 KIN196616 JYR196616 JOV196616 JEZ196616 IVD196616 ILH196616 IBL196616 HRP196616 HHT196616 GXX196616 GOB196616 GEF196616 FUJ196616 FKN196616 FAR196616 EQV196616 EGZ196616 DXD196616 DNH196616 DDL196616 CTP196616 CJT196616 BZX196616 BQB196616 BGF196616 AWJ196616 AMN196616 ACR196616 SV196616 IZ196616 D196617 WVL131080 WLP131080 WBT131080 VRX131080 VIB131080 UYF131080 UOJ131080 UEN131080 TUR131080 TKV131080 TAZ131080 SRD131080 SHH131080 RXL131080 RNP131080 RDT131080 QTX131080 QKB131080 QAF131080 PQJ131080 PGN131080 OWR131080 OMV131080 OCZ131080 NTD131080 NJH131080 MZL131080 MPP131080 MFT131080 LVX131080 LMB131080 LCF131080 KSJ131080 KIN131080 JYR131080 JOV131080 JEZ131080 IVD131080 ILH131080 IBL131080 HRP131080 HHT131080 GXX131080 GOB131080 GEF131080 FUJ131080 FKN131080 FAR131080 EQV131080 EGZ131080 DXD131080 DNH131080 DDL131080 CTP131080 CJT131080 BZX131080 BQB131080 BGF131080 AWJ131080 AMN131080 ACR131080 SV131080 IZ131080 D131081 WVL65544 WLP65544 WBT65544 VRX65544 VIB65544 UYF65544 UOJ65544 UEN65544 TUR65544 TKV65544 TAZ65544 SRD65544 SHH65544 RXL65544 RNP65544 RDT65544 QTX65544 QKB65544 QAF65544 PQJ65544 PGN65544 OWR65544 OMV65544 OCZ65544 NTD65544 NJH65544 MZL65544 MPP65544 MFT65544 LVX65544 LMB65544 LCF65544 KSJ65544 KIN65544 JYR65544 JOV65544 JEZ65544 IVD65544 ILH65544 IBL65544 HRP65544 HHT65544 GXX65544 GOB65544 GEF65544 FUJ65544 FKN65544 FAR65544 EQV65544 EGZ65544 DXD65544 DNH65544 DDL65544 CTP65544 CJT65544 BZX65544 BQB65544 BGF65544 AWJ65544 AMN65544 ACR65544 SV65544 IZ65544 D65545 WVL9 WLP9 WBT9 VRX9 VIB9 UYF9 UOJ9 UEN9 TUR9 TKV9 TAZ9 SRD9 SHH9 RXL9 RNP9 RDT9 QTX9 QKB9 QAF9 PQJ9 PGN9 OWR9 OMV9 OCZ9 NTD9 NJH9 MZL9 MPP9 MFT9 LVX9 LMB9 LCF9 KSJ9 KIN9 JYR9 JOV9 JEZ9 IVD9 ILH9 IBL9 HRP9 HHT9 GXX9 GOB9 GEF9 FUJ9 FKN9 FAR9 EQV9 EGZ9 DXD9 DNH9 DDL9 CTP9 CJT9 BZX9 BQB9 BGF9 AWJ9 AMN9 ACR9 SV9 IZ9</xm:sqref>
        </x14:dataValidation>
        <x14:dataValidation type="list" allowBlank="1" showInputMessage="1" showErrorMessage="1" xr:uid="{00000000-0002-0000-0300-000008000000}">
          <x14:formula1>
            <xm:f>Paramètres!$G$5:$G$8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243"/>
  <sheetViews>
    <sheetView topLeftCell="A14" workbookViewId="0">
      <selection activeCell="J16" sqref="J16"/>
    </sheetView>
  </sheetViews>
  <sheetFormatPr baseColWidth="10" defaultColWidth="11.42578125" defaultRowHeight="15" x14ac:dyDescent="0.25"/>
  <cols>
    <col min="1" max="1" width="10.140625" customWidth="1"/>
    <col min="2" max="3" width="19.28515625" customWidth="1"/>
    <col min="4" max="4" width="17.42578125" customWidth="1"/>
    <col min="5" max="5" width="29.7109375" customWidth="1"/>
  </cols>
  <sheetData>
    <row r="1" spans="1:27" s="393" customFormat="1" ht="18.75" customHeight="1" thickBot="1" x14ac:dyDescent="0.3">
      <c r="A1" s="515" t="s">
        <v>547</v>
      </c>
      <c r="B1" s="516"/>
      <c r="C1" s="516"/>
      <c r="D1" s="516"/>
      <c r="E1" s="517"/>
      <c r="F1" s="392"/>
      <c r="G1" s="392"/>
      <c r="H1" s="392"/>
      <c r="I1" s="392"/>
      <c r="J1" s="392"/>
      <c r="K1" s="392"/>
      <c r="L1" s="392"/>
      <c r="M1" s="392"/>
      <c r="N1" s="392"/>
      <c r="O1" s="392"/>
      <c r="P1" s="392"/>
      <c r="Q1" s="392"/>
      <c r="R1" s="392"/>
      <c r="S1" s="392"/>
      <c r="T1" s="392"/>
      <c r="U1" s="392"/>
      <c r="V1" s="392"/>
      <c r="W1" s="392"/>
      <c r="X1" s="392"/>
      <c r="Y1" s="392"/>
      <c r="Z1" s="392"/>
      <c r="AA1" s="392"/>
    </row>
    <row r="2" spans="1:27" ht="15.75" x14ac:dyDescent="0.25">
      <c r="A2" s="21" t="s">
        <v>134</v>
      </c>
      <c r="B2" s="67"/>
      <c r="C2" s="67"/>
      <c r="D2" s="67"/>
      <c r="E2" s="67"/>
      <c r="F2" s="67"/>
      <c r="G2" s="67"/>
      <c r="H2" s="67"/>
      <c r="I2" s="67"/>
      <c r="J2" s="67"/>
      <c r="K2" s="67"/>
      <c r="L2" s="67"/>
      <c r="M2" s="67"/>
      <c r="N2" s="67"/>
      <c r="O2" s="67"/>
      <c r="P2" s="67"/>
      <c r="Q2" s="67"/>
    </row>
    <row r="3" spans="1:27" x14ac:dyDescent="0.25">
      <c r="A3" s="67"/>
      <c r="B3" s="512" t="s">
        <v>135</v>
      </c>
      <c r="C3" s="513"/>
      <c r="D3" s="513"/>
      <c r="E3" s="514"/>
      <c r="F3" s="67"/>
      <c r="G3" s="67"/>
      <c r="H3" s="67"/>
      <c r="I3" s="67"/>
      <c r="J3" s="67"/>
      <c r="K3" s="67"/>
      <c r="L3" s="67"/>
      <c r="M3" s="67"/>
      <c r="N3" s="67"/>
      <c r="O3" s="67"/>
      <c r="P3" s="67"/>
      <c r="Q3" s="67"/>
    </row>
    <row r="4" spans="1:27" ht="15.75" thickBot="1" x14ac:dyDescent="0.3">
      <c r="A4" s="67"/>
      <c r="B4" s="70"/>
      <c r="C4" s="70"/>
      <c r="D4" s="70"/>
      <c r="E4" s="70"/>
      <c r="F4" s="67"/>
      <c r="G4" s="67"/>
      <c r="H4" s="67"/>
      <c r="I4" s="67"/>
      <c r="J4" s="67"/>
      <c r="K4" s="67"/>
      <c r="L4" s="67"/>
      <c r="M4" s="67"/>
      <c r="N4" s="67"/>
      <c r="O4" s="67"/>
      <c r="P4" s="67"/>
      <c r="Q4" s="67"/>
    </row>
    <row r="5" spans="1:27" ht="29.25" thickBot="1" x14ac:dyDescent="0.3">
      <c r="A5" s="67"/>
      <c r="B5" s="71" t="s">
        <v>136</v>
      </c>
      <c r="C5" s="72" t="s">
        <v>137</v>
      </c>
      <c r="D5" s="73" t="s">
        <v>138</v>
      </c>
      <c r="E5" s="70"/>
      <c r="F5" s="67"/>
      <c r="G5" s="67"/>
      <c r="H5" s="67"/>
      <c r="I5" s="67"/>
      <c r="J5" s="67"/>
      <c r="K5" s="67"/>
      <c r="L5" s="67"/>
      <c r="M5" s="67"/>
      <c r="N5" s="67"/>
      <c r="O5" s="67"/>
      <c r="P5" s="67"/>
      <c r="Q5" s="67"/>
    </row>
    <row r="6" spans="1:27" ht="15.75" thickBot="1" x14ac:dyDescent="0.3">
      <c r="A6" s="67"/>
      <c r="B6" s="74" t="s">
        <v>139</v>
      </c>
      <c r="C6" s="75"/>
      <c r="D6" s="76">
        <f>SUM(C6:C13)</f>
        <v>0</v>
      </c>
      <c r="E6" s="70"/>
      <c r="F6" s="67"/>
      <c r="G6" s="67"/>
      <c r="H6" s="67"/>
      <c r="I6" s="67"/>
      <c r="J6" s="67"/>
      <c r="K6" s="67"/>
      <c r="L6" s="67"/>
      <c r="M6" s="67"/>
      <c r="N6" s="67"/>
      <c r="O6" s="67"/>
      <c r="P6" s="67"/>
      <c r="Q6" s="67"/>
    </row>
    <row r="7" spans="1:27" x14ac:dyDescent="0.25">
      <c r="A7" s="67"/>
      <c r="B7" s="77" t="s">
        <v>140</v>
      </c>
      <c r="C7" s="78"/>
      <c r="D7" s="79"/>
      <c r="E7" s="70"/>
      <c r="F7" s="67"/>
      <c r="G7" s="67"/>
      <c r="H7" s="67"/>
      <c r="I7" s="67"/>
      <c r="J7" s="67"/>
      <c r="K7" s="67"/>
      <c r="L7" s="67"/>
      <c r="M7" s="67"/>
      <c r="N7" s="67"/>
      <c r="O7" s="67"/>
      <c r="P7" s="67"/>
      <c r="Q7" s="67"/>
    </row>
    <row r="8" spans="1:27" x14ac:dyDescent="0.25">
      <c r="A8" s="67"/>
      <c r="B8" s="77" t="s">
        <v>141</v>
      </c>
      <c r="C8" s="78"/>
      <c r="D8" s="79"/>
      <c r="E8" s="70"/>
      <c r="F8" s="67"/>
      <c r="G8" s="67"/>
      <c r="H8" s="67"/>
      <c r="I8" s="67"/>
      <c r="J8" s="67"/>
      <c r="K8" s="67"/>
      <c r="L8" s="67"/>
      <c r="M8" s="67"/>
      <c r="N8" s="67"/>
      <c r="O8" s="67"/>
      <c r="P8" s="67"/>
      <c r="Q8" s="67"/>
    </row>
    <row r="9" spans="1:27" x14ac:dyDescent="0.25">
      <c r="A9" s="67"/>
      <c r="B9" s="77" t="s">
        <v>142</v>
      </c>
      <c r="C9" s="78"/>
      <c r="D9" s="79"/>
      <c r="E9" s="70"/>
      <c r="F9" s="67"/>
      <c r="G9" s="67"/>
      <c r="H9" s="67"/>
      <c r="I9" s="67"/>
      <c r="J9" s="67"/>
      <c r="K9" s="67"/>
      <c r="L9" s="67"/>
      <c r="M9" s="67"/>
      <c r="N9" s="67"/>
      <c r="O9" s="67"/>
      <c r="P9" s="67"/>
      <c r="Q9" s="67"/>
    </row>
    <row r="10" spans="1:27" x14ac:dyDescent="0.25">
      <c r="A10" s="67"/>
      <c r="B10" s="77" t="s">
        <v>143</v>
      </c>
      <c r="C10" s="78"/>
      <c r="D10" s="79"/>
      <c r="E10" s="70"/>
      <c r="F10" s="67"/>
      <c r="G10" s="67"/>
      <c r="H10" s="67"/>
      <c r="I10" s="67"/>
      <c r="J10" s="67"/>
      <c r="K10" s="67"/>
      <c r="L10" s="67"/>
      <c r="M10" s="67"/>
      <c r="N10" s="67"/>
      <c r="O10" s="67"/>
      <c r="P10" s="67"/>
      <c r="Q10" s="67"/>
    </row>
    <row r="11" spans="1:27" x14ac:dyDescent="0.25">
      <c r="A11" s="67"/>
      <c r="B11" s="77" t="s">
        <v>144</v>
      </c>
      <c r="C11" s="78"/>
      <c r="D11" s="79"/>
      <c r="E11" s="70"/>
      <c r="F11" s="67"/>
      <c r="G11" s="67"/>
      <c r="H11" s="67"/>
      <c r="I11" s="67"/>
      <c r="J11" s="67"/>
      <c r="K11" s="67"/>
      <c r="L11" s="67"/>
      <c r="M11" s="67"/>
      <c r="N11" s="67"/>
      <c r="O11" s="67"/>
      <c r="P11" s="67"/>
      <c r="Q11" s="67"/>
    </row>
    <row r="12" spans="1:27" x14ac:dyDescent="0.25">
      <c r="A12" s="67"/>
      <c r="B12" s="77" t="s">
        <v>145</v>
      </c>
      <c r="C12" s="78"/>
      <c r="D12" s="79"/>
      <c r="E12" s="70"/>
      <c r="F12" s="67"/>
      <c r="G12" s="67"/>
      <c r="H12" s="67"/>
      <c r="I12" s="67"/>
      <c r="J12" s="67"/>
      <c r="K12" s="67"/>
      <c r="L12" s="67"/>
      <c r="M12" s="67"/>
      <c r="N12" s="67"/>
      <c r="O12" s="67"/>
      <c r="P12" s="67"/>
      <c r="Q12" s="67"/>
    </row>
    <row r="13" spans="1:27" ht="15.75" thickBot="1" x14ac:dyDescent="0.3">
      <c r="A13" s="67"/>
      <c r="B13" s="80" t="s">
        <v>146</v>
      </c>
      <c r="C13" s="81"/>
      <c r="D13" s="82"/>
      <c r="E13" s="70"/>
      <c r="F13" s="67"/>
      <c r="G13" s="67"/>
      <c r="H13" s="67"/>
      <c r="I13" s="67"/>
      <c r="J13" s="67"/>
      <c r="K13" s="67"/>
      <c r="L13" s="67"/>
      <c r="M13" s="67"/>
      <c r="N13" s="67"/>
      <c r="O13" s="67"/>
      <c r="P13" s="67"/>
      <c r="Q13" s="67"/>
    </row>
    <row r="14" spans="1:27" ht="15.75" thickBot="1" x14ac:dyDescent="0.3">
      <c r="A14" s="67"/>
      <c r="B14" s="83" t="s">
        <v>147</v>
      </c>
      <c r="C14" s="84"/>
      <c r="D14" s="85">
        <f>SUM(C14:C16)</f>
        <v>0</v>
      </c>
      <c r="E14" s="70"/>
      <c r="F14" s="67"/>
      <c r="G14" s="67"/>
      <c r="H14" s="67"/>
      <c r="I14" s="67"/>
      <c r="J14" s="67"/>
      <c r="K14" s="67"/>
      <c r="L14" s="67"/>
      <c r="M14" s="67"/>
      <c r="N14" s="67"/>
      <c r="O14" s="67"/>
      <c r="P14" s="67"/>
      <c r="Q14" s="67"/>
    </row>
    <row r="15" spans="1:27" x14ac:dyDescent="0.25">
      <c r="A15" s="67"/>
      <c r="B15" s="86" t="s">
        <v>148</v>
      </c>
      <c r="C15" s="87"/>
      <c r="D15" s="79"/>
      <c r="E15" s="70"/>
      <c r="F15" s="67"/>
      <c r="G15" s="67"/>
      <c r="H15" s="67"/>
      <c r="I15" s="67"/>
      <c r="J15" s="67"/>
      <c r="K15" s="67"/>
      <c r="L15" s="67"/>
      <c r="M15" s="67"/>
      <c r="N15" s="67"/>
      <c r="O15" s="67"/>
      <c r="P15" s="67"/>
      <c r="Q15" s="67"/>
    </row>
    <row r="16" spans="1:27" ht="15.75" thickBot="1" x14ac:dyDescent="0.3">
      <c r="A16" s="67"/>
      <c r="B16" s="88" t="s">
        <v>149</v>
      </c>
      <c r="C16" s="89"/>
      <c r="D16" s="82"/>
      <c r="E16" s="70"/>
      <c r="F16" s="67"/>
      <c r="G16" s="67"/>
      <c r="H16" s="67"/>
      <c r="I16" s="67"/>
      <c r="J16" s="67"/>
      <c r="K16" s="67"/>
      <c r="L16" s="67"/>
      <c r="M16" s="67"/>
      <c r="N16" s="67"/>
      <c r="O16" s="67"/>
      <c r="P16" s="67"/>
      <c r="Q16" s="67"/>
    </row>
    <row r="17" spans="1:17" ht="15.75" thickBot="1" x14ac:dyDescent="0.3">
      <c r="A17" s="67"/>
      <c r="B17" s="90" t="s">
        <v>150</v>
      </c>
      <c r="C17" s="91"/>
      <c r="D17" s="92">
        <f>SUM(C17:C19)</f>
        <v>0</v>
      </c>
      <c r="E17" s="70"/>
      <c r="F17" s="67"/>
      <c r="G17" s="67"/>
      <c r="H17" s="67"/>
      <c r="I17" s="67"/>
      <c r="J17" s="67"/>
      <c r="K17" s="67"/>
      <c r="L17" s="67"/>
      <c r="M17" s="67"/>
      <c r="N17" s="67"/>
      <c r="O17" s="67"/>
      <c r="P17" s="67"/>
      <c r="Q17" s="67"/>
    </row>
    <row r="18" spans="1:17" x14ac:dyDescent="0.25">
      <c r="A18" s="67"/>
      <c r="B18" s="93" t="s">
        <v>151</v>
      </c>
      <c r="C18" s="94"/>
      <c r="D18" s="79"/>
      <c r="E18" s="70"/>
      <c r="F18" s="67"/>
      <c r="G18" s="67"/>
      <c r="H18" s="67"/>
      <c r="I18" s="67"/>
      <c r="J18" s="67"/>
      <c r="K18" s="67"/>
      <c r="L18" s="67"/>
      <c r="M18" s="67"/>
      <c r="N18" s="67"/>
      <c r="O18" s="67"/>
      <c r="P18" s="67"/>
      <c r="Q18" s="67"/>
    </row>
    <row r="19" spans="1:17" ht="15.75" thickBot="1" x14ac:dyDescent="0.3">
      <c r="A19" s="67"/>
      <c r="B19" s="95" t="s">
        <v>152</v>
      </c>
      <c r="C19" s="96"/>
      <c r="D19" s="82"/>
      <c r="E19" s="70"/>
      <c r="F19" s="67"/>
      <c r="G19" s="67"/>
      <c r="H19" s="67"/>
      <c r="I19" s="67"/>
      <c r="J19" s="67"/>
      <c r="K19" s="67"/>
      <c r="L19" s="67"/>
      <c r="M19" s="67"/>
      <c r="N19" s="67"/>
      <c r="O19" s="67"/>
      <c r="P19" s="67"/>
      <c r="Q19" s="67"/>
    </row>
    <row r="20" spans="1:17" ht="15.75" thickBot="1" x14ac:dyDescent="0.3">
      <c r="A20" s="67"/>
      <c r="B20" s="97" t="s">
        <v>153</v>
      </c>
      <c r="C20" s="98"/>
      <c r="D20" s="99">
        <f>SUM(C20:C26)</f>
        <v>0</v>
      </c>
      <c r="E20" s="70"/>
      <c r="F20" s="67"/>
      <c r="G20" s="67"/>
      <c r="H20" s="67"/>
      <c r="I20" s="67"/>
      <c r="J20" s="67"/>
      <c r="K20" s="67"/>
      <c r="L20" s="67"/>
      <c r="M20" s="67"/>
      <c r="N20" s="67"/>
      <c r="O20" s="67"/>
      <c r="P20" s="67"/>
      <c r="Q20" s="67"/>
    </row>
    <row r="21" spans="1:17" x14ac:dyDescent="0.25">
      <c r="A21" s="67"/>
      <c r="B21" s="100" t="s">
        <v>154</v>
      </c>
      <c r="C21" s="101"/>
      <c r="D21" s="102"/>
      <c r="E21" s="70"/>
      <c r="F21" s="67"/>
      <c r="G21" s="67"/>
      <c r="H21" s="67"/>
      <c r="I21" s="67"/>
      <c r="J21" s="67"/>
      <c r="K21" s="67"/>
      <c r="L21" s="67"/>
      <c r="M21" s="67"/>
      <c r="N21" s="67"/>
      <c r="O21" s="67"/>
      <c r="P21" s="67"/>
      <c r="Q21" s="67"/>
    </row>
    <row r="22" spans="1:17" x14ac:dyDescent="0.25">
      <c r="A22" s="67"/>
      <c r="B22" s="100" t="s">
        <v>155</v>
      </c>
      <c r="C22" s="101"/>
      <c r="D22" s="79"/>
      <c r="E22" s="70"/>
      <c r="F22" s="67"/>
      <c r="G22" s="67"/>
      <c r="H22" s="67"/>
      <c r="I22" s="67"/>
      <c r="J22" s="67"/>
      <c r="K22" s="67"/>
      <c r="L22" s="67"/>
      <c r="M22" s="67"/>
      <c r="N22" s="67"/>
      <c r="O22" s="67"/>
      <c r="P22" s="67"/>
      <c r="Q22" s="67"/>
    </row>
    <row r="23" spans="1:17" x14ac:dyDescent="0.25">
      <c r="A23" s="67"/>
      <c r="B23" s="100" t="s">
        <v>156</v>
      </c>
      <c r="C23" s="101"/>
      <c r="D23" s="79"/>
      <c r="E23" s="70"/>
      <c r="F23" s="67"/>
      <c r="G23" s="67"/>
      <c r="H23" s="67"/>
      <c r="I23" s="67"/>
      <c r="J23" s="67"/>
      <c r="K23" s="67"/>
      <c r="L23" s="67"/>
      <c r="M23" s="67"/>
      <c r="N23" s="67"/>
      <c r="O23" s="67"/>
      <c r="P23" s="67"/>
      <c r="Q23" s="67"/>
    </row>
    <row r="24" spans="1:17" x14ac:dyDescent="0.25">
      <c r="A24" s="67"/>
      <c r="B24" s="100" t="s">
        <v>157</v>
      </c>
      <c r="C24" s="101"/>
      <c r="D24" s="79"/>
      <c r="E24" s="70"/>
      <c r="F24" s="67"/>
      <c r="G24" s="67"/>
      <c r="H24" s="67"/>
      <c r="I24" s="67"/>
      <c r="J24" s="67"/>
      <c r="K24" s="67"/>
      <c r="L24" s="67"/>
      <c r="M24" s="67"/>
      <c r="N24" s="67"/>
      <c r="O24" s="67"/>
      <c r="P24" s="67"/>
      <c r="Q24" s="67"/>
    </row>
    <row r="25" spans="1:17" x14ac:dyDescent="0.25">
      <c r="A25" s="67"/>
      <c r="B25" s="100" t="s">
        <v>158</v>
      </c>
      <c r="C25" s="101"/>
      <c r="D25" s="79"/>
      <c r="E25" s="70"/>
      <c r="F25" s="67"/>
      <c r="G25" s="67"/>
      <c r="H25" s="67"/>
      <c r="I25" s="67"/>
      <c r="J25" s="67"/>
      <c r="K25" s="67"/>
      <c r="L25" s="67"/>
      <c r="M25" s="67"/>
      <c r="N25" s="67"/>
      <c r="O25" s="67"/>
      <c r="P25" s="67"/>
      <c r="Q25" s="67"/>
    </row>
    <row r="26" spans="1:17" ht="15.75" thickBot="1" x14ac:dyDescent="0.3">
      <c r="A26" s="67"/>
      <c r="B26" s="103" t="s">
        <v>159</v>
      </c>
      <c r="C26" s="104"/>
      <c r="D26" s="79"/>
      <c r="E26" s="70"/>
      <c r="F26" s="67"/>
      <c r="G26" s="67"/>
      <c r="H26" s="67"/>
      <c r="I26" s="67"/>
      <c r="J26" s="67"/>
      <c r="K26" s="67"/>
      <c r="L26" s="67"/>
      <c r="M26" s="67"/>
      <c r="N26" s="67"/>
      <c r="O26" s="67"/>
      <c r="P26" s="67"/>
      <c r="Q26" s="67"/>
    </row>
    <row r="27" spans="1:17" ht="15.75" thickBot="1" x14ac:dyDescent="0.3">
      <c r="A27" s="67"/>
      <c r="B27" s="70"/>
      <c r="C27" s="105" t="s">
        <v>39</v>
      </c>
      <c r="D27" s="106">
        <f>SUM(D6:D20)</f>
        <v>0</v>
      </c>
      <c r="E27" s="70"/>
      <c r="F27" s="67"/>
      <c r="G27" s="67"/>
      <c r="H27" s="67"/>
      <c r="I27" s="67"/>
      <c r="J27" s="67"/>
      <c r="K27" s="67"/>
      <c r="L27" s="67"/>
      <c r="M27" s="67"/>
      <c r="N27" s="67"/>
      <c r="O27" s="67"/>
      <c r="P27" s="67"/>
      <c r="Q27" s="67"/>
    </row>
    <row r="28" spans="1:17" x14ac:dyDescent="0.25">
      <c r="A28" s="67"/>
      <c r="B28" s="67"/>
      <c r="C28" s="67"/>
      <c r="D28" s="67"/>
      <c r="E28" s="67"/>
      <c r="F28" s="67"/>
      <c r="G28" s="67"/>
      <c r="H28" s="67"/>
      <c r="I28" s="67"/>
      <c r="J28" s="67"/>
      <c r="K28" s="67"/>
      <c r="L28" s="67"/>
      <c r="M28" s="67"/>
      <c r="N28" s="67"/>
      <c r="O28" s="67"/>
      <c r="P28" s="67"/>
      <c r="Q28" s="67"/>
    </row>
    <row r="29" spans="1:17" x14ac:dyDescent="0.25">
      <c r="A29" s="67"/>
      <c r="B29" s="67"/>
      <c r="C29" s="67"/>
      <c r="D29" s="67"/>
      <c r="E29" s="67"/>
      <c r="F29" s="67"/>
      <c r="G29" s="67"/>
      <c r="H29" s="67"/>
      <c r="I29" s="67"/>
      <c r="J29" s="67"/>
      <c r="K29" s="67"/>
      <c r="L29" s="67"/>
      <c r="M29" s="67"/>
      <c r="N29" s="67"/>
      <c r="O29" s="67"/>
      <c r="P29" s="67"/>
      <c r="Q29" s="67"/>
    </row>
    <row r="30" spans="1:17" x14ac:dyDescent="0.25">
      <c r="A30" s="67"/>
      <c r="B30" s="67"/>
      <c r="C30" s="67"/>
      <c r="D30" s="67"/>
      <c r="E30" s="67"/>
      <c r="F30" s="67"/>
      <c r="G30" s="67"/>
      <c r="H30" s="67"/>
      <c r="I30" s="67"/>
      <c r="J30" s="67"/>
      <c r="K30" s="67"/>
      <c r="L30" s="67"/>
      <c r="M30" s="67"/>
      <c r="N30" s="67"/>
      <c r="O30" s="67"/>
      <c r="P30" s="67"/>
      <c r="Q30" s="67"/>
    </row>
    <row r="31" spans="1:17" x14ac:dyDescent="0.25">
      <c r="A31" s="67"/>
      <c r="B31" s="67"/>
      <c r="C31" s="67"/>
      <c r="D31" s="67"/>
      <c r="E31" s="67"/>
      <c r="F31" s="67"/>
      <c r="G31" s="67"/>
      <c r="H31" s="67"/>
      <c r="I31" s="67"/>
      <c r="J31" s="67"/>
      <c r="K31" s="67"/>
      <c r="L31" s="67"/>
      <c r="M31" s="67"/>
      <c r="N31" s="67"/>
      <c r="O31" s="67"/>
      <c r="P31" s="67"/>
      <c r="Q31" s="67"/>
    </row>
    <row r="32" spans="1:17" x14ac:dyDescent="0.25">
      <c r="A32" s="67"/>
      <c r="B32" s="67"/>
      <c r="C32" s="67"/>
      <c r="D32" s="67"/>
      <c r="E32" s="67"/>
      <c r="F32" s="67"/>
      <c r="G32" s="67"/>
      <c r="H32" s="67"/>
      <c r="I32" s="67"/>
      <c r="J32" s="67"/>
      <c r="K32" s="67"/>
      <c r="L32" s="67"/>
      <c r="M32" s="67"/>
      <c r="N32" s="67"/>
      <c r="O32" s="67"/>
      <c r="P32" s="67"/>
      <c r="Q32" s="67"/>
    </row>
    <row r="33" spans="1:17" x14ac:dyDescent="0.25">
      <c r="A33" s="67"/>
      <c r="B33" s="67"/>
      <c r="C33" s="67"/>
      <c r="D33" s="67"/>
      <c r="E33" s="67"/>
      <c r="F33" s="67"/>
      <c r="G33" s="67"/>
      <c r="H33" s="67"/>
      <c r="I33" s="67"/>
      <c r="J33" s="67"/>
      <c r="K33" s="67"/>
      <c r="L33" s="67"/>
      <c r="M33" s="67"/>
      <c r="N33" s="67"/>
      <c r="O33" s="67"/>
      <c r="P33" s="67"/>
      <c r="Q33" s="67"/>
    </row>
    <row r="34" spans="1:17" x14ac:dyDescent="0.25">
      <c r="A34" s="67"/>
      <c r="B34" s="67"/>
      <c r="C34" s="67"/>
      <c r="D34" s="67"/>
      <c r="E34" s="67"/>
      <c r="F34" s="67"/>
      <c r="G34" s="67"/>
      <c r="H34" s="67"/>
      <c r="I34" s="67"/>
      <c r="J34" s="67"/>
      <c r="K34" s="67"/>
      <c r="L34" s="67"/>
      <c r="M34" s="67"/>
      <c r="N34" s="67"/>
      <c r="O34" s="67"/>
      <c r="P34" s="67"/>
      <c r="Q34" s="67"/>
    </row>
    <row r="35" spans="1:17" x14ac:dyDescent="0.25">
      <c r="A35" s="67"/>
      <c r="B35" s="67"/>
      <c r="C35" s="67"/>
      <c r="D35" s="67"/>
      <c r="E35" s="67"/>
      <c r="F35" s="67"/>
      <c r="G35" s="67"/>
      <c r="H35" s="67"/>
      <c r="I35" s="67"/>
      <c r="J35" s="67"/>
      <c r="K35" s="67"/>
      <c r="L35" s="67"/>
      <c r="M35" s="67"/>
      <c r="N35" s="67"/>
      <c r="O35" s="67"/>
      <c r="P35" s="67"/>
      <c r="Q35" s="67"/>
    </row>
    <row r="36" spans="1:17" x14ac:dyDescent="0.25">
      <c r="A36" s="67"/>
      <c r="B36" s="67"/>
      <c r="C36" s="67"/>
      <c r="D36" s="67"/>
      <c r="E36" s="67"/>
      <c r="F36" s="67"/>
      <c r="G36" s="67"/>
      <c r="H36" s="67"/>
      <c r="I36" s="67"/>
      <c r="J36" s="67"/>
      <c r="K36" s="67"/>
      <c r="L36" s="67"/>
      <c r="M36" s="67"/>
      <c r="N36" s="67"/>
      <c r="O36" s="67"/>
      <c r="P36" s="67"/>
      <c r="Q36" s="67"/>
    </row>
    <row r="37" spans="1:17" x14ac:dyDescent="0.25">
      <c r="A37" s="67"/>
      <c r="B37" s="67"/>
      <c r="C37" s="67"/>
      <c r="D37" s="67"/>
      <c r="E37" s="67"/>
      <c r="F37" s="67"/>
      <c r="G37" s="67"/>
      <c r="H37" s="67"/>
      <c r="I37" s="67"/>
      <c r="J37" s="67"/>
      <c r="K37" s="67"/>
      <c r="L37" s="67"/>
      <c r="M37" s="67"/>
      <c r="N37" s="67"/>
      <c r="O37" s="67"/>
      <c r="P37" s="67"/>
      <c r="Q37" s="67"/>
    </row>
    <row r="38" spans="1:17" x14ac:dyDescent="0.25">
      <c r="A38" s="67"/>
      <c r="B38" s="67"/>
      <c r="C38" s="67"/>
      <c r="D38" s="67"/>
      <c r="E38" s="67"/>
      <c r="F38" s="67"/>
      <c r="G38" s="67"/>
      <c r="H38" s="67"/>
      <c r="I38" s="67"/>
      <c r="J38" s="67"/>
      <c r="K38" s="67"/>
      <c r="L38" s="67"/>
      <c r="M38" s="67"/>
      <c r="N38" s="67"/>
      <c r="O38" s="67"/>
      <c r="P38" s="67"/>
      <c r="Q38" s="67"/>
    </row>
    <row r="39" spans="1:17" x14ac:dyDescent="0.25">
      <c r="A39" s="67"/>
      <c r="B39" s="67"/>
      <c r="C39" s="67"/>
      <c r="D39" s="67"/>
      <c r="E39" s="67"/>
      <c r="F39" s="67"/>
      <c r="G39" s="67"/>
      <c r="H39" s="67"/>
      <c r="I39" s="67"/>
      <c r="J39" s="67"/>
      <c r="K39" s="67"/>
      <c r="L39" s="67"/>
      <c r="M39" s="67"/>
      <c r="N39" s="67"/>
      <c r="O39" s="67"/>
      <c r="P39" s="67"/>
      <c r="Q39" s="67"/>
    </row>
    <row r="40" spans="1:17" x14ac:dyDescent="0.25">
      <c r="A40" s="67"/>
      <c r="B40" s="67"/>
      <c r="C40" s="67"/>
      <c r="D40" s="67"/>
      <c r="E40" s="67"/>
      <c r="F40" s="67"/>
      <c r="G40" s="67"/>
      <c r="H40" s="67"/>
      <c r="I40" s="67"/>
      <c r="J40" s="67"/>
      <c r="K40" s="67"/>
      <c r="L40" s="67"/>
      <c r="M40" s="67"/>
      <c r="N40" s="67"/>
      <c r="O40" s="67"/>
      <c r="P40" s="67"/>
      <c r="Q40" s="67"/>
    </row>
    <row r="41" spans="1:17" x14ac:dyDescent="0.25">
      <c r="A41" s="67"/>
      <c r="B41" s="67"/>
      <c r="C41" s="67"/>
      <c r="D41" s="67"/>
      <c r="E41" s="67"/>
      <c r="F41" s="67"/>
      <c r="G41" s="67"/>
      <c r="H41" s="67"/>
      <c r="I41" s="67"/>
      <c r="J41" s="67"/>
      <c r="K41" s="67"/>
      <c r="L41" s="67"/>
      <c r="M41" s="67"/>
      <c r="N41" s="67"/>
      <c r="O41" s="67"/>
      <c r="P41" s="67"/>
      <c r="Q41" s="67"/>
    </row>
    <row r="42" spans="1:17" x14ac:dyDescent="0.25">
      <c r="A42" s="67"/>
      <c r="B42" s="67"/>
      <c r="C42" s="67"/>
      <c r="D42" s="67"/>
      <c r="E42" s="67"/>
      <c r="F42" s="67"/>
      <c r="G42" s="67"/>
      <c r="H42" s="67"/>
      <c r="I42" s="67"/>
      <c r="J42" s="67"/>
      <c r="K42" s="67"/>
      <c r="L42" s="67"/>
      <c r="M42" s="67"/>
      <c r="N42" s="67"/>
      <c r="O42" s="67"/>
      <c r="P42" s="67"/>
      <c r="Q42" s="67"/>
    </row>
    <row r="43" spans="1:17" x14ac:dyDescent="0.25">
      <c r="A43" s="67"/>
      <c r="B43" s="67"/>
      <c r="C43" s="67"/>
      <c r="D43" s="67"/>
      <c r="E43" s="67"/>
      <c r="F43" s="67"/>
      <c r="G43" s="67"/>
      <c r="H43" s="67"/>
      <c r="I43" s="67"/>
      <c r="J43" s="67"/>
      <c r="K43" s="67"/>
      <c r="L43" s="67"/>
      <c r="M43" s="67"/>
      <c r="N43" s="67"/>
      <c r="O43" s="67"/>
      <c r="P43" s="67"/>
      <c r="Q43" s="67"/>
    </row>
    <row r="44" spans="1:17" x14ac:dyDescent="0.25">
      <c r="A44" s="67"/>
      <c r="B44" s="67"/>
      <c r="C44" s="67"/>
      <c r="D44" s="67"/>
      <c r="E44" s="67"/>
      <c r="F44" s="67"/>
      <c r="G44" s="67"/>
      <c r="H44" s="67"/>
      <c r="I44" s="67"/>
      <c r="J44" s="67"/>
      <c r="K44" s="67"/>
      <c r="L44" s="67"/>
      <c r="M44" s="67"/>
      <c r="N44" s="67"/>
      <c r="O44" s="67"/>
      <c r="P44" s="67"/>
      <c r="Q44" s="67"/>
    </row>
    <row r="45" spans="1:17" x14ac:dyDescent="0.25">
      <c r="A45" s="67"/>
      <c r="B45" s="67"/>
      <c r="C45" s="67"/>
      <c r="D45" s="67"/>
      <c r="E45" s="67"/>
      <c r="F45" s="67"/>
      <c r="G45" s="67"/>
      <c r="H45" s="67"/>
      <c r="I45" s="67"/>
      <c r="J45" s="67"/>
      <c r="K45" s="67"/>
      <c r="L45" s="67"/>
      <c r="M45" s="67"/>
      <c r="N45" s="67"/>
      <c r="O45" s="67"/>
      <c r="P45" s="67"/>
      <c r="Q45" s="67"/>
    </row>
    <row r="46" spans="1:17" x14ac:dyDescent="0.25">
      <c r="A46" s="67"/>
      <c r="B46" s="67"/>
      <c r="C46" s="67"/>
      <c r="D46" s="67"/>
      <c r="E46" s="67"/>
      <c r="F46" s="67"/>
      <c r="G46" s="67"/>
      <c r="H46" s="67"/>
      <c r="I46" s="67"/>
      <c r="J46" s="67"/>
      <c r="K46" s="67"/>
      <c r="L46" s="67"/>
      <c r="M46" s="67"/>
      <c r="N46" s="67"/>
      <c r="O46" s="67"/>
      <c r="P46" s="67"/>
      <c r="Q46" s="67"/>
    </row>
    <row r="47" spans="1:17" x14ac:dyDescent="0.25">
      <c r="A47" s="67"/>
      <c r="B47" s="67"/>
      <c r="C47" s="67"/>
      <c r="D47" s="67"/>
      <c r="E47" s="67"/>
      <c r="F47" s="67"/>
      <c r="G47" s="67"/>
      <c r="H47" s="67"/>
      <c r="I47" s="67"/>
      <c r="J47" s="67"/>
      <c r="K47" s="67"/>
      <c r="L47" s="67"/>
      <c r="M47" s="67"/>
      <c r="N47" s="67"/>
      <c r="O47" s="67"/>
      <c r="P47" s="67"/>
      <c r="Q47" s="67"/>
    </row>
    <row r="48" spans="1:17" x14ac:dyDescent="0.25">
      <c r="A48" s="67"/>
      <c r="B48" s="67"/>
      <c r="C48" s="67"/>
      <c r="D48" s="67"/>
      <c r="E48" s="67"/>
      <c r="F48" s="67"/>
      <c r="G48" s="67"/>
      <c r="H48" s="67"/>
      <c r="I48" s="67"/>
      <c r="J48" s="67"/>
      <c r="K48" s="67"/>
      <c r="L48" s="67"/>
      <c r="M48" s="67"/>
      <c r="N48" s="67"/>
      <c r="O48" s="67"/>
      <c r="P48" s="67"/>
      <c r="Q48" s="67"/>
    </row>
    <row r="49" spans="1:17" x14ac:dyDescent="0.25">
      <c r="A49" s="67"/>
      <c r="B49" s="67"/>
      <c r="C49" s="67"/>
      <c r="D49" s="67"/>
      <c r="E49" s="67"/>
      <c r="F49" s="67"/>
      <c r="G49" s="67"/>
      <c r="H49" s="67"/>
      <c r="I49" s="67"/>
      <c r="J49" s="67"/>
      <c r="K49" s="67"/>
      <c r="L49" s="67"/>
      <c r="M49" s="67"/>
      <c r="N49" s="67"/>
      <c r="O49" s="67"/>
      <c r="P49" s="67"/>
      <c r="Q49" s="67"/>
    </row>
    <row r="50" spans="1:17" x14ac:dyDescent="0.25">
      <c r="A50" s="67"/>
      <c r="B50" s="67"/>
      <c r="C50" s="67"/>
      <c r="D50" s="67"/>
      <c r="E50" s="67"/>
      <c r="F50" s="67"/>
      <c r="G50" s="67"/>
      <c r="H50" s="67"/>
      <c r="I50" s="67"/>
      <c r="J50" s="67"/>
      <c r="K50" s="67"/>
      <c r="L50" s="67"/>
      <c r="M50" s="67"/>
      <c r="N50" s="67"/>
      <c r="O50" s="67"/>
      <c r="P50" s="67"/>
      <c r="Q50" s="67"/>
    </row>
    <row r="51" spans="1:17" x14ac:dyDescent="0.25">
      <c r="A51" s="67"/>
      <c r="B51" s="67"/>
      <c r="C51" s="67"/>
      <c r="D51" s="67"/>
      <c r="E51" s="67"/>
      <c r="F51" s="67"/>
      <c r="G51" s="67"/>
      <c r="H51" s="67"/>
      <c r="I51" s="67"/>
      <c r="J51" s="67"/>
      <c r="K51" s="67"/>
      <c r="L51" s="67"/>
      <c r="M51" s="67"/>
      <c r="N51" s="67"/>
      <c r="O51" s="67"/>
      <c r="P51" s="67"/>
      <c r="Q51" s="67"/>
    </row>
    <row r="52" spans="1:17" x14ac:dyDescent="0.25">
      <c r="A52" s="67"/>
      <c r="B52" s="67"/>
      <c r="C52" s="67"/>
      <c r="D52" s="67"/>
      <c r="E52" s="67"/>
      <c r="F52" s="67"/>
      <c r="G52" s="67"/>
      <c r="H52" s="67"/>
      <c r="I52" s="67"/>
      <c r="J52" s="67"/>
      <c r="K52" s="67"/>
      <c r="L52" s="67"/>
      <c r="M52" s="67"/>
      <c r="N52" s="67"/>
      <c r="O52" s="67"/>
      <c r="P52" s="67"/>
      <c r="Q52" s="67"/>
    </row>
    <row r="53" spans="1:17" x14ac:dyDescent="0.25">
      <c r="A53" s="67"/>
      <c r="B53" s="67"/>
      <c r="C53" s="67"/>
      <c r="D53" s="67"/>
      <c r="E53" s="67"/>
      <c r="F53" s="67"/>
      <c r="G53" s="67"/>
      <c r="H53" s="67"/>
      <c r="I53" s="67"/>
      <c r="J53" s="67"/>
      <c r="K53" s="67"/>
      <c r="L53" s="67"/>
      <c r="M53" s="67"/>
      <c r="N53" s="67"/>
      <c r="O53" s="67"/>
      <c r="P53" s="67"/>
      <c r="Q53" s="67"/>
    </row>
    <row r="54" spans="1:17" x14ac:dyDescent="0.25">
      <c r="A54" s="67"/>
      <c r="B54" s="67"/>
      <c r="C54" s="67"/>
      <c r="D54" s="67"/>
      <c r="E54" s="67"/>
      <c r="F54" s="67"/>
      <c r="G54" s="67"/>
      <c r="H54" s="67"/>
      <c r="I54" s="67"/>
      <c r="J54" s="67"/>
      <c r="K54" s="67"/>
      <c r="L54" s="67"/>
      <c r="M54" s="67"/>
      <c r="N54" s="67"/>
      <c r="O54" s="67"/>
      <c r="P54" s="67"/>
      <c r="Q54" s="67"/>
    </row>
    <row r="55" spans="1:17" x14ac:dyDescent="0.25">
      <c r="A55" s="67"/>
      <c r="B55" s="67"/>
      <c r="C55" s="67"/>
      <c r="D55" s="67"/>
      <c r="E55" s="67"/>
      <c r="F55" s="67"/>
      <c r="G55" s="67"/>
      <c r="H55" s="67"/>
      <c r="I55" s="67"/>
      <c r="J55" s="67"/>
      <c r="K55" s="67"/>
      <c r="L55" s="67"/>
      <c r="M55" s="67"/>
      <c r="N55" s="67"/>
      <c r="O55" s="67"/>
      <c r="P55" s="67"/>
      <c r="Q55" s="67"/>
    </row>
    <row r="56" spans="1:17" x14ac:dyDescent="0.25">
      <c r="A56" s="67"/>
      <c r="B56" s="67"/>
      <c r="C56" s="67"/>
      <c r="D56" s="67"/>
      <c r="E56" s="67"/>
      <c r="F56" s="67"/>
      <c r="G56" s="67"/>
      <c r="H56" s="67"/>
      <c r="I56" s="67"/>
      <c r="J56" s="67"/>
      <c r="K56" s="67"/>
      <c r="L56" s="67"/>
      <c r="M56" s="67"/>
      <c r="N56" s="67"/>
      <c r="O56" s="67"/>
      <c r="P56" s="67"/>
      <c r="Q56" s="67"/>
    </row>
    <row r="57" spans="1:17" x14ac:dyDescent="0.25">
      <c r="A57" s="67"/>
      <c r="B57" s="67"/>
      <c r="C57" s="67"/>
      <c r="D57" s="67"/>
      <c r="E57" s="67"/>
      <c r="F57" s="67"/>
      <c r="G57" s="67"/>
      <c r="H57" s="67"/>
      <c r="I57" s="67"/>
      <c r="J57" s="67"/>
      <c r="K57" s="67"/>
      <c r="L57" s="67"/>
      <c r="M57" s="67"/>
      <c r="N57" s="67"/>
      <c r="O57" s="67"/>
      <c r="P57" s="67"/>
      <c r="Q57" s="67"/>
    </row>
    <row r="58" spans="1:17" x14ac:dyDescent="0.25">
      <c r="A58" s="67"/>
      <c r="B58" s="67"/>
      <c r="C58" s="67"/>
      <c r="D58" s="67"/>
      <c r="E58" s="67"/>
      <c r="F58" s="67"/>
      <c r="G58" s="67"/>
      <c r="H58" s="67"/>
      <c r="I58" s="67"/>
      <c r="J58" s="67"/>
      <c r="K58" s="67"/>
      <c r="L58" s="67"/>
      <c r="M58" s="67"/>
      <c r="N58" s="67"/>
      <c r="O58" s="67"/>
      <c r="P58" s="67"/>
      <c r="Q58" s="67"/>
    </row>
    <row r="59" spans="1:17" x14ac:dyDescent="0.25">
      <c r="A59" s="67"/>
      <c r="B59" s="67"/>
      <c r="C59" s="67"/>
      <c r="D59" s="67"/>
      <c r="E59" s="67"/>
      <c r="F59" s="67"/>
      <c r="G59" s="67"/>
      <c r="H59" s="67"/>
      <c r="I59" s="67"/>
      <c r="J59" s="67"/>
      <c r="K59" s="67"/>
      <c r="L59" s="67"/>
      <c r="M59" s="67"/>
      <c r="N59" s="67"/>
      <c r="O59" s="67"/>
      <c r="P59" s="67"/>
      <c r="Q59" s="67"/>
    </row>
    <row r="60" spans="1:17" x14ac:dyDescent="0.25">
      <c r="A60" s="67"/>
      <c r="B60" s="67"/>
      <c r="C60" s="67"/>
      <c r="D60" s="67"/>
      <c r="E60" s="67"/>
      <c r="F60" s="67"/>
      <c r="G60" s="67"/>
      <c r="H60" s="67"/>
      <c r="I60" s="67"/>
      <c r="J60" s="67"/>
      <c r="K60" s="67"/>
      <c r="L60" s="67"/>
      <c r="M60" s="67"/>
      <c r="N60" s="67"/>
      <c r="O60" s="67"/>
      <c r="P60" s="67"/>
      <c r="Q60" s="67"/>
    </row>
    <row r="61" spans="1:17" x14ac:dyDescent="0.25">
      <c r="A61" s="67"/>
      <c r="B61" s="67"/>
      <c r="C61" s="67"/>
      <c r="D61" s="67"/>
      <c r="E61" s="67"/>
      <c r="F61" s="67"/>
      <c r="G61" s="67"/>
      <c r="H61" s="67"/>
      <c r="I61" s="67"/>
      <c r="J61" s="67"/>
      <c r="K61" s="67"/>
      <c r="L61" s="67"/>
      <c r="M61" s="67"/>
      <c r="N61" s="67"/>
      <c r="O61" s="67"/>
      <c r="P61" s="67"/>
      <c r="Q61" s="67"/>
    </row>
    <row r="62" spans="1:17" x14ac:dyDescent="0.25">
      <c r="A62" s="67"/>
      <c r="B62" s="67"/>
      <c r="C62" s="67"/>
      <c r="D62" s="67"/>
      <c r="E62" s="67"/>
      <c r="F62" s="67"/>
      <c r="G62" s="67"/>
      <c r="H62" s="67"/>
      <c r="I62" s="67"/>
      <c r="J62" s="67"/>
      <c r="K62" s="67"/>
      <c r="L62" s="67"/>
      <c r="M62" s="67"/>
      <c r="N62" s="67"/>
      <c r="O62" s="67"/>
      <c r="P62" s="67"/>
      <c r="Q62" s="67"/>
    </row>
    <row r="63" spans="1:17" x14ac:dyDescent="0.25">
      <c r="A63" s="67"/>
      <c r="B63" s="67"/>
      <c r="C63" s="67"/>
      <c r="D63" s="67"/>
      <c r="E63" s="67"/>
      <c r="F63" s="67"/>
      <c r="G63" s="67"/>
      <c r="H63" s="67"/>
      <c r="I63" s="67"/>
      <c r="J63" s="67"/>
      <c r="K63" s="67"/>
      <c r="L63" s="67"/>
      <c r="M63" s="67"/>
      <c r="N63" s="67"/>
      <c r="O63" s="67"/>
      <c r="P63" s="67"/>
      <c r="Q63" s="67"/>
    </row>
    <row r="64" spans="1:17" x14ac:dyDescent="0.25">
      <c r="A64" s="67"/>
      <c r="B64" s="67"/>
      <c r="C64" s="67"/>
      <c r="D64" s="67"/>
      <c r="E64" s="67"/>
      <c r="F64" s="67"/>
      <c r="G64" s="67"/>
      <c r="H64" s="67"/>
      <c r="I64" s="67"/>
      <c r="J64" s="67"/>
      <c r="K64" s="67"/>
      <c r="L64" s="67"/>
      <c r="M64" s="67"/>
      <c r="N64" s="67"/>
      <c r="O64" s="67"/>
      <c r="P64" s="67"/>
      <c r="Q64" s="67"/>
    </row>
    <row r="65" spans="1:17" x14ac:dyDescent="0.25">
      <c r="A65" s="67"/>
      <c r="B65" s="67"/>
      <c r="C65" s="67"/>
      <c r="D65" s="67"/>
      <c r="E65" s="67"/>
      <c r="F65" s="67"/>
      <c r="G65" s="67"/>
      <c r="H65" s="67"/>
      <c r="I65" s="67"/>
      <c r="J65" s="67"/>
      <c r="K65" s="67"/>
      <c r="L65" s="67"/>
      <c r="M65" s="67"/>
      <c r="N65" s="67"/>
      <c r="O65" s="67"/>
      <c r="P65" s="67"/>
      <c r="Q65" s="67"/>
    </row>
    <row r="66" spans="1:17" x14ac:dyDescent="0.25">
      <c r="A66" s="67"/>
      <c r="B66" s="67"/>
      <c r="C66" s="67"/>
      <c r="D66" s="67"/>
      <c r="E66" s="67"/>
      <c r="F66" s="67"/>
      <c r="G66" s="67"/>
      <c r="H66" s="67"/>
      <c r="I66" s="67"/>
      <c r="J66" s="67"/>
      <c r="K66" s="67"/>
      <c r="L66" s="67"/>
      <c r="M66" s="67"/>
      <c r="N66" s="67"/>
      <c r="O66" s="67"/>
      <c r="P66" s="67"/>
      <c r="Q66" s="67"/>
    </row>
    <row r="67" spans="1:17" x14ac:dyDescent="0.25">
      <c r="A67" s="67"/>
      <c r="B67" s="67"/>
      <c r="C67" s="67"/>
      <c r="D67" s="67"/>
      <c r="E67" s="67"/>
      <c r="F67" s="67"/>
      <c r="G67" s="67"/>
      <c r="H67" s="67"/>
      <c r="I67" s="67"/>
      <c r="J67" s="67"/>
      <c r="K67" s="67"/>
      <c r="L67" s="67"/>
      <c r="M67" s="67"/>
      <c r="N67" s="67"/>
      <c r="O67" s="67"/>
      <c r="P67" s="67"/>
      <c r="Q67" s="67"/>
    </row>
    <row r="68" spans="1:17" x14ac:dyDescent="0.25">
      <c r="A68" s="67"/>
      <c r="B68" s="67"/>
      <c r="C68" s="67"/>
      <c r="D68" s="67"/>
      <c r="E68" s="67"/>
      <c r="F68" s="67"/>
      <c r="G68" s="67"/>
      <c r="H68" s="67"/>
      <c r="I68" s="67"/>
      <c r="J68" s="67"/>
      <c r="K68" s="67"/>
      <c r="L68" s="67"/>
      <c r="M68" s="67"/>
      <c r="N68" s="67"/>
      <c r="O68" s="67"/>
      <c r="P68" s="67"/>
      <c r="Q68" s="67"/>
    </row>
    <row r="69" spans="1:17" x14ac:dyDescent="0.25">
      <c r="A69" s="67"/>
      <c r="B69" s="67"/>
      <c r="C69" s="67"/>
      <c r="D69" s="67"/>
      <c r="E69" s="67"/>
      <c r="F69" s="67"/>
      <c r="G69" s="67"/>
      <c r="H69" s="67"/>
      <c r="I69" s="67"/>
      <c r="J69" s="67"/>
      <c r="K69" s="67"/>
      <c r="L69" s="67"/>
      <c r="M69" s="67"/>
      <c r="N69" s="67"/>
      <c r="O69" s="67"/>
      <c r="P69" s="67"/>
      <c r="Q69" s="67"/>
    </row>
    <row r="70" spans="1:17" x14ac:dyDescent="0.25">
      <c r="A70" s="67"/>
      <c r="B70" s="67"/>
      <c r="C70" s="67"/>
      <c r="D70" s="67"/>
      <c r="E70" s="67"/>
      <c r="F70" s="67"/>
      <c r="G70" s="67"/>
      <c r="H70" s="67"/>
      <c r="I70" s="67"/>
      <c r="J70" s="67"/>
      <c r="K70" s="67"/>
      <c r="L70" s="67"/>
      <c r="M70" s="67"/>
      <c r="N70" s="67"/>
      <c r="O70" s="67"/>
      <c r="P70" s="67"/>
      <c r="Q70" s="67"/>
    </row>
    <row r="71" spans="1:17" x14ac:dyDescent="0.25">
      <c r="A71" s="67"/>
      <c r="B71" s="67"/>
      <c r="C71" s="67"/>
      <c r="D71" s="67"/>
      <c r="E71" s="67"/>
      <c r="F71" s="67"/>
      <c r="G71" s="67"/>
      <c r="H71" s="67"/>
      <c r="I71" s="67"/>
      <c r="J71" s="67"/>
      <c r="K71" s="67"/>
      <c r="L71" s="67"/>
      <c r="M71" s="67"/>
      <c r="N71" s="67"/>
      <c r="O71" s="67"/>
      <c r="P71" s="67"/>
      <c r="Q71" s="67"/>
    </row>
    <row r="72" spans="1:17" x14ac:dyDescent="0.25">
      <c r="A72" s="67"/>
      <c r="B72" s="67"/>
      <c r="C72" s="67"/>
      <c r="D72" s="67"/>
      <c r="E72" s="67"/>
      <c r="F72" s="67"/>
      <c r="G72" s="67"/>
      <c r="H72" s="67"/>
      <c r="I72" s="67"/>
      <c r="J72" s="67"/>
      <c r="K72" s="67"/>
      <c r="L72" s="67"/>
      <c r="M72" s="67"/>
      <c r="N72" s="67"/>
      <c r="O72" s="67"/>
      <c r="P72" s="67"/>
      <c r="Q72" s="67"/>
    </row>
    <row r="73" spans="1:17" x14ac:dyDescent="0.25">
      <c r="A73" s="67"/>
      <c r="B73" s="67"/>
      <c r="C73" s="67"/>
      <c r="D73" s="67"/>
      <c r="E73" s="67"/>
      <c r="F73" s="67"/>
      <c r="G73" s="67"/>
      <c r="H73" s="67"/>
      <c r="I73" s="67"/>
      <c r="J73" s="67"/>
      <c r="K73" s="67"/>
      <c r="L73" s="67"/>
      <c r="M73" s="67"/>
      <c r="N73" s="67"/>
      <c r="O73" s="67"/>
      <c r="P73" s="67"/>
      <c r="Q73" s="67"/>
    </row>
    <row r="74" spans="1:17" x14ac:dyDescent="0.25">
      <c r="A74" s="67"/>
      <c r="B74" s="67"/>
      <c r="C74" s="67"/>
      <c r="D74" s="67"/>
      <c r="E74" s="67"/>
      <c r="F74" s="67"/>
      <c r="G74" s="67"/>
      <c r="H74" s="67"/>
      <c r="I74" s="67"/>
      <c r="J74" s="67"/>
      <c r="K74" s="67"/>
      <c r="L74" s="67"/>
      <c r="M74" s="67"/>
      <c r="N74" s="67"/>
      <c r="O74" s="67"/>
      <c r="P74" s="67"/>
      <c r="Q74" s="67"/>
    </row>
    <row r="75" spans="1:17" x14ac:dyDescent="0.25">
      <c r="A75" s="67"/>
      <c r="B75" s="67"/>
      <c r="C75" s="67"/>
      <c r="D75" s="67"/>
      <c r="E75" s="67"/>
      <c r="F75" s="67"/>
      <c r="G75" s="67"/>
      <c r="H75" s="67"/>
      <c r="I75" s="67"/>
      <c r="J75" s="67"/>
      <c r="K75" s="67"/>
      <c r="L75" s="67"/>
      <c r="M75" s="67"/>
      <c r="N75" s="67"/>
      <c r="O75" s="67"/>
      <c r="P75" s="67"/>
      <c r="Q75" s="67"/>
    </row>
    <row r="76" spans="1:17" x14ac:dyDescent="0.25">
      <c r="A76" s="67"/>
      <c r="B76" s="67"/>
      <c r="C76" s="67"/>
      <c r="D76" s="67"/>
      <c r="E76" s="67"/>
      <c r="F76" s="67"/>
      <c r="G76" s="67"/>
      <c r="H76" s="67"/>
      <c r="I76" s="67"/>
      <c r="J76" s="67"/>
      <c r="K76" s="67"/>
      <c r="L76" s="67"/>
      <c r="M76" s="67"/>
      <c r="N76" s="67"/>
      <c r="O76" s="67"/>
      <c r="P76" s="67"/>
      <c r="Q76" s="67"/>
    </row>
    <row r="77" spans="1:17" x14ac:dyDescent="0.25">
      <c r="A77" s="67"/>
      <c r="B77" s="67"/>
      <c r="C77" s="67"/>
      <c r="D77" s="67"/>
      <c r="E77" s="67"/>
      <c r="F77" s="67"/>
      <c r="G77" s="67"/>
      <c r="H77" s="67"/>
      <c r="I77" s="67"/>
      <c r="J77" s="67"/>
      <c r="K77" s="67"/>
      <c r="L77" s="67"/>
      <c r="M77" s="67"/>
      <c r="N77" s="67"/>
      <c r="O77" s="67"/>
      <c r="P77" s="67"/>
      <c r="Q77" s="67"/>
    </row>
    <row r="78" spans="1:17" x14ac:dyDescent="0.25">
      <c r="A78" s="67"/>
      <c r="B78" s="67"/>
      <c r="C78" s="67"/>
      <c r="D78" s="67"/>
      <c r="E78" s="67"/>
      <c r="F78" s="67"/>
      <c r="G78" s="67"/>
      <c r="H78" s="67"/>
      <c r="I78" s="67"/>
      <c r="J78" s="67"/>
      <c r="K78" s="67"/>
      <c r="L78" s="67"/>
      <c r="M78" s="67"/>
      <c r="N78" s="67"/>
      <c r="O78" s="67"/>
      <c r="P78" s="67"/>
      <c r="Q78" s="67"/>
    </row>
    <row r="79" spans="1:17" x14ac:dyDescent="0.25">
      <c r="A79" s="67"/>
      <c r="B79" s="67"/>
      <c r="C79" s="67"/>
      <c r="D79" s="67"/>
      <c r="E79" s="67"/>
      <c r="F79" s="67"/>
      <c r="G79" s="67"/>
      <c r="H79" s="67"/>
      <c r="I79" s="67"/>
      <c r="J79" s="67"/>
      <c r="K79" s="67"/>
      <c r="L79" s="67"/>
      <c r="M79" s="67"/>
      <c r="N79" s="67"/>
      <c r="O79" s="67"/>
      <c r="P79" s="67"/>
      <c r="Q79" s="67"/>
    </row>
    <row r="80" spans="1:17" x14ac:dyDescent="0.25">
      <c r="A80" s="67"/>
      <c r="B80" s="67"/>
      <c r="C80" s="67"/>
      <c r="D80" s="67"/>
      <c r="E80" s="67"/>
      <c r="F80" s="67"/>
      <c r="G80" s="67"/>
      <c r="H80" s="67"/>
      <c r="I80" s="67"/>
      <c r="J80" s="67"/>
      <c r="K80" s="67"/>
      <c r="L80" s="67"/>
      <c r="M80" s="67"/>
      <c r="N80" s="67"/>
      <c r="O80" s="67"/>
      <c r="P80" s="67"/>
      <c r="Q80" s="67"/>
    </row>
    <row r="81" spans="1:17" x14ac:dyDescent="0.25">
      <c r="A81" s="67"/>
      <c r="B81" s="67"/>
      <c r="C81" s="67"/>
      <c r="D81" s="67"/>
      <c r="E81" s="67"/>
      <c r="F81" s="67"/>
      <c r="G81" s="67"/>
      <c r="H81" s="67"/>
      <c r="I81" s="67"/>
      <c r="J81" s="67"/>
      <c r="K81" s="67"/>
      <c r="L81" s="67"/>
      <c r="M81" s="67"/>
      <c r="N81" s="67"/>
      <c r="O81" s="67"/>
      <c r="P81" s="67"/>
      <c r="Q81" s="67"/>
    </row>
    <row r="82" spans="1:17" x14ac:dyDescent="0.25">
      <c r="A82" s="67"/>
      <c r="B82" s="67"/>
      <c r="C82" s="67"/>
      <c r="D82" s="67"/>
      <c r="E82" s="67"/>
      <c r="F82" s="67"/>
      <c r="G82" s="67"/>
      <c r="H82" s="67"/>
      <c r="I82" s="67"/>
      <c r="J82" s="67"/>
      <c r="K82" s="67"/>
      <c r="L82" s="67"/>
      <c r="M82" s="67"/>
      <c r="N82" s="67"/>
      <c r="O82" s="67"/>
      <c r="P82" s="67"/>
      <c r="Q82" s="67"/>
    </row>
    <row r="83" spans="1:17" x14ac:dyDescent="0.25">
      <c r="A83" s="67"/>
      <c r="B83" s="67"/>
      <c r="C83" s="67"/>
      <c r="D83" s="67"/>
      <c r="E83" s="67"/>
      <c r="F83" s="67"/>
      <c r="G83" s="67"/>
      <c r="H83" s="67"/>
      <c r="I83" s="67"/>
      <c r="J83" s="67"/>
      <c r="K83" s="67"/>
      <c r="L83" s="67"/>
      <c r="M83" s="67"/>
      <c r="N83" s="67"/>
      <c r="O83" s="67"/>
      <c r="P83" s="67"/>
      <c r="Q83" s="67"/>
    </row>
    <row r="84" spans="1:17" x14ac:dyDescent="0.25">
      <c r="A84" s="67"/>
      <c r="B84" s="67"/>
      <c r="C84" s="67"/>
      <c r="D84" s="67"/>
      <c r="E84" s="67"/>
      <c r="F84" s="67"/>
      <c r="G84" s="67"/>
      <c r="H84" s="67"/>
      <c r="I84" s="67"/>
      <c r="J84" s="67"/>
      <c r="K84" s="67"/>
      <c r="L84" s="67"/>
      <c r="M84" s="67"/>
      <c r="N84" s="67"/>
      <c r="O84" s="67"/>
      <c r="P84" s="67"/>
      <c r="Q84" s="67"/>
    </row>
    <row r="85" spans="1:17" x14ac:dyDescent="0.25">
      <c r="A85" s="67"/>
      <c r="B85" s="67"/>
      <c r="C85" s="67"/>
      <c r="D85" s="67"/>
      <c r="E85" s="67"/>
      <c r="F85" s="67"/>
      <c r="G85" s="67"/>
      <c r="H85" s="67"/>
      <c r="I85" s="67"/>
      <c r="J85" s="67"/>
      <c r="K85" s="67"/>
      <c r="L85" s="67"/>
      <c r="M85" s="67"/>
      <c r="N85" s="67"/>
      <c r="O85" s="67"/>
      <c r="P85" s="67"/>
      <c r="Q85" s="67"/>
    </row>
    <row r="86" spans="1:17" x14ac:dyDescent="0.25">
      <c r="A86" s="67"/>
      <c r="B86" s="67"/>
      <c r="C86" s="67"/>
      <c r="D86" s="67"/>
      <c r="E86" s="67"/>
      <c r="F86" s="67"/>
      <c r="G86" s="67"/>
      <c r="H86" s="67"/>
      <c r="I86" s="67"/>
      <c r="J86" s="67"/>
      <c r="K86" s="67"/>
      <c r="L86" s="67"/>
      <c r="M86" s="67"/>
      <c r="N86" s="67"/>
      <c r="O86" s="67"/>
      <c r="P86" s="67"/>
      <c r="Q86" s="67"/>
    </row>
    <row r="87" spans="1:17" x14ac:dyDescent="0.25">
      <c r="A87" s="67"/>
      <c r="B87" s="67"/>
      <c r="C87" s="67"/>
      <c r="D87" s="67"/>
      <c r="E87" s="67"/>
      <c r="F87" s="67"/>
      <c r="G87" s="67"/>
      <c r="H87" s="67"/>
      <c r="I87" s="67"/>
      <c r="J87" s="67"/>
      <c r="K87" s="67"/>
      <c r="L87" s="67"/>
      <c r="M87" s="67"/>
      <c r="N87" s="67"/>
      <c r="O87" s="67"/>
      <c r="P87" s="67"/>
      <c r="Q87" s="67"/>
    </row>
    <row r="88" spans="1:17" x14ac:dyDescent="0.25">
      <c r="A88" s="67"/>
      <c r="B88" s="67"/>
      <c r="C88" s="67"/>
      <c r="D88" s="67"/>
      <c r="E88" s="67"/>
      <c r="F88" s="67"/>
      <c r="G88" s="67"/>
      <c r="H88" s="67"/>
      <c r="I88" s="67"/>
      <c r="J88" s="67"/>
      <c r="K88" s="67"/>
      <c r="L88" s="67"/>
      <c r="M88" s="67"/>
      <c r="N88" s="67"/>
      <c r="O88" s="67"/>
      <c r="P88" s="67"/>
      <c r="Q88" s="67"/>
    </row>
    <row r="89" spans="1:17" x14ac:dyDescent="0.25">
      <c r="A89" s="67"/>
      <c r="B89" s="67"/>
      <c r="C89" s="67"/>
      <c r="D89" s="67"/>
      <c r="E89" s="67"/>
      <c r="F89" s="67"/>
      <c r="G89" s="67"/>
      <c r="H89" s="67"/>
      <c r="I89" s="67"/>
      <c r="J89" s="67"/>
      <c r="K89" s="67"/>
      <c r="L89" s="67"/>
      <c r="M89" s="67"/>
      <c r="N89" s="67"/>
      <c r="O89" s="67"/>
      <c r="P89" s="67"/>
      <c r="Q89" s="67"/>
    </row>
    <row r="90" spans="1:17" x14ac:dyDescent="0.25">
      <c r="A90" s="67"/>
      <c r="B90" s="67"/>
      <c r="C90" s="67"/>
      <c r="D90" s="67"/>
      <c r="E90" s="67"/>
      <c r="F90" s="67"/>
      <c r="G90" s="67"/>
      <c r="H90" s="67"/>
      <c r="I90" s="67"/>
      <c r="J90" s="67"/>
      <c r="K90" s="67"/>
      <c r="L90" s="67"/>
      <c r="M90" s="67"/>
      <c r="N90" s="67"/>
      <c r="O90" s="67"/>
      <c r="P90" s="67"/>
      <c r="Q90" s="67"/>
    </row>
    <row r="91" spans="1:17" x14ac:dyDescent="0.25">
      <c r="A91" s="67"/>
      <c r="B91" s="67"/>
      <c r="C91" s="67"/>
      <c r="D91" s="67"/>
      <c r="E91" s="67"/>
      <c r="F91" s="67"/>
      <c r="G91" s="67"/>
      <c r="H91" s="67"/>
      <c r="I91" s="67"/>
      <c r="J91" s="67"/>
      <c r="K91" s="67"/>
      <c r="L91" s="67"/>
      <c r="M91" s="67"/>
      <c r="N91" s="67"/>
      <c r="O91" s="67"/>
      <c r="P91" s="67"/>
      <c r="Q91" s="67"/>
    </row>
    <row r="92" spans="1:17" x14ac:dyDescent="0.25">
      <c r="A92" s="67"/>
      <c r="B92" s="67"/>
      <c r="C92" s="67"/>
      <c r="D92" s="67"/>
      <c r="E92" s="67"/>
      <c r="F92" s="67"/>
      <c r="G92" s="67"/>
      <c r="H92" s="67"/>
      <c r="I92" s="67"/>
      <c r="J92" s="67"/>
      <c r="K92" s="67"/>
      <c r="L92" s="67"/>
      <c r="M92" s="67"/>
      <c r="N92" s="67"/>
      <c r="O92" s="67"/>
      <c r="P92" s="67"/>
      <c r="Q92" s="67"/>
    </row>
    <row r="93" spans="1:17" x14ac:dyDescent="0.25">
      <c r="A93" s="67"/>
      <c r="B93" s="67"/>
      <c r="C93" s="67"/>
      <c r="D93" s="67"/>
      <c r="E93" s="67"/>
      <c r="F93" s="67"/>
      <c r="G93" s="67"/>
      <c r="H93" s="67"/>
      <c r="I93" s="67"/>
      <c r="J93" s="67"/>
      <c r="K93" s="67"/>
      <c r="L93" s="67"/>
      <c r="M93" s="67"/>
      <c r="N93" s="67"/>
      <c r="O93" s="67"/>
      <c r="P93" s="67"/>
      <c r="Q93" s="67"/>
    </row>
    <row r="94" spans="1:17" x14ac:dyDescent="0.25">
      <c r="A94" s="67"/>
      <c r="B94" s="67"/>
      <c r="C94" s="67"/>
      <c r="D94" s="67"/>
      <c r="E94" s="67"/>
      <c r="F94" s="67"/>
      <c r="G94" s="67"/>
      <c r="H94" s="67"/>
      <c r="I94" s="67"/>
      <c r="J94" s="67"/>
      <c r="K94" s="67"/>
      <c r="L94" s="67"/>
      <c r="M94" s="67"/>
      <c r="N94" s="67"/>
      <c r="O94" s="67"/>
      <c r="P94" s="67"/>
      <c r="Q94" s="67"/>
    </row>
    <row r="95" spans="1:17" x14ac:dyDescent="0.25">
      <c r="A95" s="67"/>
      <c r="B95" s="67"/>
      <c r="C95" s="67"/>
      <c r="D95" s="67"/>
      <c r="E95" s="67"/>
      <c r="F95" s="67"/>
      <c r="G95" s="67"/>
      <c r="H95" s="67"/>
      <c r="I95" s="67"/>
      <c r="J95" s="67"/>
      <c r="K95" s="67"/>
      <c r="L95" s="67"/>
      <c r="M95" s="67"/>
      <c r="N95" s="67"/>
      <c r="O95" s="67"/>
      <c r="P95" s="67"/>
      <c r="Q95" s="67"/>
    </row>
    <row r="96" spans="1:17" x14ac:dyDescent="0.25">
      <c r="A96" s="67"/>
      <c r="B96" s="67"/>
      <c r="C96" s="67"/>
      <c r="D96" s="67"/>
      <c r="E96" s="67"/>
      <c r="F96" s="67"/>
      <c r="G96" s="67"/>
      <c r="H96" s="67"/>
      <c r="I96" s="67"/>
      <c r="J96" s="67"/>
      <c r="K96" s="67"/>
      <c r="L96" s="67"/>
      <c r="M96" s="67"/>
      <c r="N96" s="67"/>
      <c r="O96" s="67"/>
      <c r="P96" s="67"/>
      <c r="Q96" s="67"/>
    </row>
    <row r="97" spans="1:17" x14ac:dyDescent="0.25">
      <c r="A97" s="67"/>
      <c r="B97" s="67"/>
      <c r="C97" s="67"/>
      <c r="D97" s="67"/>
      <c r="E97" s="67"/>
      <c r="F97" s="67"/>
      <c r="G97" s="67"/>
      <c r="H97" s="67"/>
      <c r="I97" s="67"/>
      <c r="J97" s="67"/>
      <c r="K97" s="67"/>
      <c r="L97" s="67"/>
      <c r="M97" s="67"/>
      <c r="N97" s="67"/>
      <c r="O97" s="67"/>
      <c r="P97" s="67"/>
      <c r="Q97" s="67"/>
    </row>
    <row r="98" spans="1:17" x14ac:dyDescent="0.25">
      <c r="A98" s="67"/>
      <c r="B98" s="67"/>
      <c r="C98" s="67"/>
      <c r="D98" s="67"/>
      <c r="E98" s="67"/>
      <c r="F98" s="67"/>
      <c r="G98" s="67"/>
      <c r="H98" s="67"/>
      <c r="I98" s="67"/>
      <c r="J98" s="67"/>
      <c r="K98" s="67"/>
      <c r="L98" s="67"/>
      <c r="M98" s="67"/>
      <c r="N98" s="67"/>
      <c r="O98" s="67"/>
      <c r="P98" s="67"/>
      <c r="Q98" s="67"/>
    </row>
    <row r="99" spans="1:17" x14ac:dyDescent="0.25">
      <c r="A99" s="67"/>
      <c r="B99" s="67"/>
      <c r="C99" s="67"/>
      <c r="D99" s="67"/>
      <c r="E99" s="67"/>
      <c r="F99" s="67"/>
      <c r="G99" s="67"/>
      <c r="H99" s="67"/>
      <c r="I99" s="67"/>
      <c r="J99" s="67"/>
      <c r="K99" s="67"/>
      <c r="L99" s="67"/>
      <c r="M99" s="67"/>
      <c r="N99" s="67"/>
      <c r="O99" s="67"/>
      <c r="P99" s="67"/>
      <c r="Q99" s="67"/>
    </row>
    <row r="100" spans="1:17" x14ac:dyDescent="0.25">
      <c r="A100" s="67"/>
      <c r="B100" s="67"/>
      <c r="C100" s="67"/>
      <c r="D100" s="67"/>
      <c r="E100" s="67"/>
      <c r="F100" s="67"/>
      <c r="G100" s="67"/>
      <c r="H100" s="67"/>
      <c r="I100" s="67"/>
      <c r="J100" s="67"/>
      <c r="K100" s="67"/>
      <c r="L100" s="67"/>
      <c r="M100" s="67"/>
      <c r="N100" s="67"/>
      <c r="O100" s="67"/>
      <c r="P100" s="67"/>
      <c r="Q100" s="67"/>
    </row>
    <row r="101" spans="1:17" x14ac:dyDescent="0.25">
      <c r="A101" s="67"/>
      <c r="B101" s="67"/>
      <c r="C101" s="67"/>
      <c r="D101" s="67"/>
      <c r="E101" s="67"/>
      <c r="F101" s="67"/>
      <c r="G101" s="67"/>
      <c r="H101" s="67"/>
      <c r="I101" s="67"/>
      <c r="J101" s="67"/>
      <c r="K101" s="67"/>
      <c r="L101" s="67"/>
      <c r="M101" s="67"/>
      <c r="N101" s="67"/>
      <c r="O101" s="67"/>
      <c r="P101" s="67"/>
      <c r="Q101" s="67"/>
    </row>
    <row r="102" spans="1:17" x14ac:dyDescent="0.25">
      <c r="A102" s="67"/>
      <c r="B102" s="67"/>
      <c r="C102" s="67"/>
      <c r="D102" s="67"/>
      <c r="E102" s="67"/>
      <c r="F102" s="67"/>
      <c r="G102" s="67"/>
      <c r="H102" s="67"/>
      <c r="I102" s="67"/>
      <c r="J102" s="67"/>
      <c r="K102" s="67"/>
      <c r="L102" s="67"/>
      <c r="M102" s="67"/>
      <c r="N102" s="67"/>
      <c r="O102" s="67"/>
      <c r="P102" s="67"/>
      <c r="Q102" s="67"/>
    </row>
    <row r="103" spans="1:17" x14ac:dyDescent="0.25">
      <c r="A103" s="67"/>
      <c r="B103" s="67"/>
      <c r="C103" s="67"/>
      <c r="D103" s="67"/>
      <c r="E103" s="67"/>
      <c r="F103" s="67"/>
      <c r="G103" s="67"/>
      <c r="H103" s="67"/>
      <c r="I103" s="67"/>
      <c r="J103" s="67"/>
      <c r="K103" s="67"/>
      <c r="L103" s="67"/>
      <c r="M103" s="67"/>
      <c r="N103" s="67"/>
      <c r="O103" s="67"/>
      <c r="P103" s="67"/>
      <c r="Q103" s="67"/>
    </row>
    <row r="104" spans="1:17" x14ac:dyDescent="0.25">
      <c r="A104" s="67"/>
      <c r="B104" s="67"/>
      <c r="C104" s="67"/>
      <c r="D104" s="67"/>
      <c r="E104" s="67"/>
      <c r="F104" s="67"/>
      <c r="G104" s="67"/>
      <c r="H104" s="67"/>
      <c r="I104" s="67"/>
      <c r="J104" s="67"/>
      <c r="K104" s="67"/>
      <c r="L104" s="67"/>
      <c r="M104" s="67"/>
      <c r="N104" s="67"/>
      <c r="O104" s="67"/>
      <c r="P104" s="67"/>
      <c r="Q104" s="67"/>
    </row>
    <row r="105" spans="1:17" x14ac:dyDescent="0.25">
      <c r="A105" s="67"/>
      <c r="B105" s="67"/>
      <c r="C105" s="67"/>
      <c r="D105" s="67"/>
      <c r="E105" s="67"/>
      <c r="F105" s="67"/>
      <c r="G105" s="67"/>
      <c r="H105" s="67"/>
      <c r="I105" s="67"/>
      <c r="J105" s="67"/>
      <c r="K105" s="67"/>
      <c r="L105" s="67"/>
      <c r="M105" s="67"/>
      <c r="N105" s="67"/>
      <c r="O105" s="67"/>
      <c r="P105" s="67"/>
      <c r="Q105" s="67"/>
    </row>
    <row r="106" spans="1:17" x14ac:dyDescent="0.25">
      <c r="A106" s="67"/>
      <c r="B106" s="67"/>
      <c r="C106" s="67"/>
      <c r="D106" s="67"/>
      <c r="E106" s="67"/>
      <c r="F106" s="67"/>
      <c r="G106" s="67"/>
      <c r="H106" s="67"/>
      <c r="I106" s="67"/>
      <c r="J106" s="67"/>
      <c r="K106" s="67"/>
      <c r="L106" s="67"/>
      <c r="M106" s="67"/>
      <c r="N106" s="67"/>
      <c r="O106" s="67"/>
      <c r="P106" s="67"/>
      <c r="Q106" s="67"/>
    </row>
    <row r="107" spans="1:17" x14ac:dyDescent="0.25">
      <c r="A107" s="67"/>
      <c r="B107" s="67"/>
      <c r="C107" s="67"/>
      <c r="D107" s="67"/>
      <c r="E107" s="67"/>
      <c r="F107" s="67"/>
      <c r="G107" s="67"/>
      <c r="H107" s="67"/>
      <c r="I107" s="67"/>
      <c r="J107" s="67"/>
      <c r="K107" s="67"/>
      <c r="L107" s="67"/>
      <c r="M107" s="67"/>
      <c r="N107" s="67"/>
      <c r="O107" s="67"/>
      <c r="P107" s="67"/>
      <c r="Q107" s="67"/>
    </row>
    <row r="108" spans="1:17" x14ac:dyDescent="0.25">
      <c r="A108" s="67"/>
      <c r="B108" s="67"/>
      <c r="C108" s="67"/>
      <c r="D108" s="67"/>
      <c r="E108" s="67"/>
      <c r="F108" s="67"/>
      <c r="G108" s="67"/>
      <c r="H108" s="67"/>
      <c r="I108" s="67"/>
      <c r="J108" s="67"/>
      <c r="K108" s="67"/>
      <c r="L108" s="67"/>
      <c r="M108" s="67"/>
      <c r="N108" s="67"/>
      <c r="O108" s="67"/>
      <c r="P108" s="67"/>
      <c r="Q108" s="67"/>
    </row>
    <row r="109" spans="1:17" x14ac:dyDescent="0.25">
      <c r="A109" s="67"/>
      <c r="B109" s="67"/>
      <c r="C109" s="67"/>
      <c r="D109" s="67"/>
      <c r="E109" s="67"/>
      <c r="F109" s="67"/>
      <c r="G109" s="67"/>
      <c r="H109" s="67"/>
      <c r="I109" s="67"/>
      <c r="J109" s="67"/>
      <c r="K109" s="67"/>
      <c r="L109" s="67"/>
      <c r="M109" s="67"/>
      <c r="N109" s="67"/>
      <c r="O109" s="67"/>
      <c r="P109" s="67"/>
      <c r="Q109" s="67"/>
    </row>
    <row r="110" spans="1:17" x14ac:dyDescent="0.25">
      <c r="A110" s="67"/>
      <c r="B110" s="67"/>
      <c r="C110" s="67"/>
      <c r="D110" s="67"/>
      <c r="E110" s="67"/>
      <c r="F110" s="67"/>
      <c r="G110" s="67"/>
      <c r="H110" s="67"/>
      <c r="I110" s="67"/>
      <c r="J110" s="67"/>
      <c r="K110" s="67"/>
      <c r="L110" s="67"/>
      <c r="M110" s="67"/>
      <c r="N110" s="67"/>
      <c r="O110" s="67"/>
      <c r="P110" s="67"/>
      <c r="Q110" s="67"/>
    </row>
    <row r="111" spans="1:17" x14ac:dyDescent="0.25">
      <c r="A111" s="67"/>
      <c r="B111" s="67"/>
      <c r="C111" s="67"/>
      <c r="D111" s="67"/>
      <c r="E111" s="67"/>
      <c r="F111" s="67"/>
      <c r="G111" s="67"/>
      <c r="H111" s="67"/>
      <c r="I111" s="67"/>
      <c r="J111" s="67"/>
      <c r="K111" s="67"/>
      <c r="L111" s="67"/>
      <c r="M111" s="67"/>
      <c r="N111" s="67"/>
      <c r="O111" s="67"/>
      <c r="P111" s="67"/>
      <c r="Q111" s="67"/>
    </row>
    <row r="112" spans="1:17" x14ac:dyDescent="0.25">
      <c r="A112" s="67"/>
      <c r="B112" s="67"/>
      <c r="C112" s="67"/>
      <c r="D112" s="67"/>
      <c r="E112" s="67"/>
      <c r="F112" s="67"/>
      <c r="G112" s="67"/>
      <c r="H112" s="67"/>
      <c r="I112" s="67"/>
      <c r="J112" s="67"/>
      <c r="K112" s="67"/>
      <c r="L112" s="67"/>
      <c r="M112" s="67"/>
      <c r="N112" s="67"/>
      <c r="O112" s="67"/>
      <c r="P112" s="67"/>
      <c r="Q112" s="67"/>
    </row>
    <row r="113" spans="1:17" x14ac:dyDescent="0.25">
      <c r="A113" s="67"/>
      <c r="B113" s="67"/>
      <c r="C113" s="67"/>
      <c r="D113" s="67"/>
      <c r="E113" s="67"/>
      <c r="F113" s="67"/>
      <c r="G113" s="67"/>
      <c r="H113" s="67"/>
      <c r="I113" s="67"/>
      <c r="J113" s="67"/>
      <c r="K113" s="67"/>
      <c r="L113" s="67"/>
      <c r="M113" s="67"/>
      <c r="N113" s="67"/>
      <c r="O113" s="67"/>
      <c r="P113" s="67"/>
      <c r="Q113" s="67"/>
    </row>
    <row r="114" spans="1:17" x14ac:dyDescent="0.25">
      <c r="A114" s="67"/>
      <c r="B114" s="67"/>
      <c r="C114" s="67"/>
      <c r="D114" s="67"/>
      <c r="E114" s="67"/>
      <c r="F114" s="67"/>
      <c r="G114" s="67"/>
      <c r="H114" s="67"/>
      <c r="I114" s="67"/>
      <c r="J114" s="67"/>
      <c r="K114" s="67"/>
      <c r="L114" s="67"/>
      <c r="M114" s="67"/>
      <c r="N114" s="67"/>
      <c r="O114" s="67"/>
      <c r="P114" s="67"/>
      <c r="Q114" s="67"/>
    </row>
    <row r="115" spans="1:17" x14ac:dyDescent="0.25">
      <c r="A115" s="67"/>
      <c r="B115" s="67"/>
      <c r="C115" s="67"/>
      <c r="D115" s="67"/>
      <c r="E115" s="67"/>
      <c r="F115" s="67"/>
      <c r="G115" s="67"/>
      <c r="H115" s="67"/>
      <c r="I115" s="67"/>
      <c r="J115" s="67"/>
      <c r="K115" s="67"/>
      <c r="L115" s="67"/>
      <c r="M115" s="67"/>
      <c r="N115" s="67"/>
      <c r="O115" s="67"/>
      <c r="P115" s="67"/>
      <c r="Q115" s="67"/>
    </row>
    <row r="116" spans="1:17" x14ac:dyDescent="0.25">
      <c r="A116" s="67"/>
      <c r="B116" s="67"/>
      <c r="C116" s="67"/>
      <c r="D116" s="67"/>
      <c r="E116" s="67"/>
      <c r="F116" s="67"/>
      <c r="G116" s="67"/>
      <c r="H116" s="67"/>
      <c r="I116" s="67"/>
      <c r="J116" s="67"/>
      <c r="K116" s="67"/>
      <c r="L116" s="67"/>
      <c r="M116" s="67"/>
      <c r="N116" s="67"/>
      <c r="O116" s="67"/>
      <c r="P116" s="67"/>
      <c r="Q116" s="67"/>
    </row>
    <row r="117" spans="1:17" x14ac:dyDescent="0.25">
      <c r="A117" s="67"/>
      <c r="B117" s="67"/>
      <c r="C117" s="67"/>
      <c r="D117" s="67"/>
      <c r="E117" s="67"/>
      <c r="F117" s="67"/>
      <c r="G117" s="67"/>
      <c r="H117" s="67"/>
      <c r="I117" s="67"/>
      <c r="J117" s="67"/>
      <c r="K117" s="67"/>
      <c r="L117" s="67"/>
      <c r="M117" s="67"/>
      <c r="N117" s="67"/>
      <c r="O117" s="67"/>
      <c r="P117" s="67"/>
      <c r="Q117" s="67"/>
    </row>
    <row r="118" spans="1:17" x14ac:dyDescent="0.25">
      <c r="A118" s="67"/>
      <c r="B118" s="67"/>
      <c r="C118" s="67"/>
      <c r="D118" s="67"/>
      <c r="E118" s="67"/>
      <c r="F118" s="67"/>
      <c r="G118" s="67"/>
      <c r="H118" s="67"/>
      <c r="I118" s="67"/>
      <c r="J118" s="67"/>
      <c r="K118" s="67"/>
      <c r="L118" s="67"/>
      <c r="M118" s="67"/>
      <c r="N118" s="67"/>
      <c r="O118" s="67"/>
      <c r="P118" s="67"/>
      <c r="Q118" s="67"/>
    </row>
    <row r="119" spans="1:17" x14ac:dyDescent="0.25">
      <c r="A119" s="67"/>
      <c r="B119" s="67"/>
      <c r="C119" s="67"/>
      <c r="D119" s="67"/>
      <c r="E119" s="67"/>
      <c r="F119" s="67"/>
      <c r="G119" s="67"/>
      <c r="H119" s="67"/>
      <c r="I119" s="67"/>
      <c r="J119" s="67"/>
      <c r="K119" s="67"/>
      <c r="L119" s="67"/>
      <c r="M119" s="67"/>
      <c r="N119" s="67"/>
      <c r="O119" s="67"/>
      <c r="P119" s="67"/>
      <c r="Q119" s="67"/>
    </row>
    <row r="120" spans="1:17" x14ac:dyDescent="0.25">
      <c r="A120" s="67"/>
      <c r="B120" s="67"/>
      <c r="C120" s="67"/>
      <c r="D120" s="67"/>
      <c r="E120" s="67"/>
      <c r="F120" s="67"/>
      <c r="G120" s="67"/>
      <c r="H120" s="67"/>
      <c r="I120" s="67"/>
      <c r="J120" s="67"/>
      <c r="K120" s="67"/>
      <c r="L120" s="67"/>
      <c r="M120" s="67"/>
      <c r="N120" s="67"/>
      <c r="O120" s="67"/>
      <c r="P120" s="67"/>
      <c r="Q120" s="67"/>
    </row>
    <row r="121" spans="1:17" x14ac:dyDescent="0.25">
      <c r="A121" s="67"/>
      <c r="B121" s="67"/>
      <c r="C121" s="67"/>
      <c r="D121" s="67"/>
      <c r="E121" s="67"/>
      <c r="F121" s="67"/>
      <c r="G121" s="67"/>
      <c r="H121" s="67"/>
      <c r="I121" s="67"/>
      <c r="J121" s="67"/>
      <c r="K121" s="67"/>
      <c r="L121" s="67"/>
      <c r="M121" s="67"/>
      <c r="N121" s="67"/>
      <c r="O121" s="67"/>
      <c r="P121" s="67"/>
      <c r="Q121" s="67"/>
    </row>
    <row r="122" spans="1:17" x14ac:dyDescent="0.25">
      <c r="A122" s="67"/>
      <c r="B122" s="67"/>
      <c r="C122" s="67"/>
      <c r="D122" s="67"/>
      <c r="E122" s="67"/>
      <c r="F122" s="67"/>
      <c r="G122" s="67"/>
      <c r="H122" s="67"/>
      <c r="I122" s="67"/>
      <c r="J122" s="67"/>
      <c r="K122" s="67"/>
      <c r="L122" s="67"/>
      <c r="M122" s="67"/>
      <c r="N122" s="67"/>
      <c r="O122" s="67"/>
      <c r="P122" s="67"/>
      <c r="Q122" s="67"/>
    </row>
    <row r="123" spans="1:17" x14ac:dyDescent="0.25">
      <c r="A123" s="67"/>
      <c r="B123" s="67"/>
      <c r="C123" s="67"/>
      <c r="D123" s="67"/>
      <c r="E123" s="67"/>
      <c r="F123" s="67"/>
      <c r="G123" s="67"/>
      <c r="H123" s="67"/>
      <c r="I123" s="67"/>
      <c r="J123" s="67"/>
      <c r="K123" s="67"/>
      <c r="L123" s="67"/>
      <c r="M123" s="67"/>
      <c r="N123" s="67"/>
      <c r="O123" s="67"/>
      <c r="P123" s="67"/>
      <c r="Q123" s="67"/>
    </row>
    <row r="124" spans="1:17" x14ac:dyDescent="0.25">
      <c r="A124" s="67"/>
      <c r="B124" s="67"/>
      <c r="C124" s="67"/>
      <c r="D124" s="67"/>
      <c r="E124" s="67"/>
      <c r="F124" s="67"/>
      <c r="G124" s="67"/>
      <c r="H124" s="67"/>
      <c r="I124" s="67"/>
      <c r="J124" s="67"/>
      <c r="K124" s="67"/>
      <c r="L124" s="67"/>
      <c r="M124" s="67"/>
      <c r="N124" s="67"/>
      <c r="O124" s="67"/>
      <c r="P124" s="67"/>
      <c r="Q124" s="67"/>
    </row>
    <row r="125" spans="1:17" x14ac:dyDescent="0.25">
      <c r="A125" s="67"/>
      <c r="B125" s="67"/>
      <c r="C125" s="67"/>
      <c r="D125" s="67"/>
      <c r="E125" s="67"/>
      <c r="F125" s="67"/>
      <c r="G125" s="67"/>
      <c r="H125" s="67"/>
      <c r="I125" s="67"/>
      <c r="J125" s="67"/>
      <c r="K125" s="67"/>
      <c r="L125" s="67"/>
      <c r="M125" s="67"/>
      <c r="N125" s="67"/>
      <c r="O125" s="67"/>
      <c r="P125" s="67"/>
      <c r="Q125" s="67"/>
    </row>
    <row r="126" spans="1:17" x14ac:dyDescent="0.25">
      <c r="A126" s="67"/>
      <c r="B126" s="67"/>
      <c r="C126" s="67"/>
      <c r="D126" s="67"/>
      <c r="E126" s="67"/>
      <c r="F126" s="67"/>
      <c r="G126" s="67"/>
      <c r="H126" s="67"/>
      <c r="I126" s="67"/>
      <c r="J126" s="67"/>
      <c r="K126" s="67"/>
      <c r="L126" s="67"/>
      <c r="M126" s="67"/>
      <c r="N126" s="67"/>
      <c r="O126" s="67"/>
      <c r="P126" s="67"/>
      <c r="Q126" s="67"/>
    </row>
    <row r="127" spans="1:17" x14ac:dyDescent="0.25">
      <c r="A127" s="67"/>
      <c r="B127" s="67"/>
      <c r="C127" s="67"/>
      <c r="D127" s="67"/>
      <c r="E127" s="67"/>
      <c r="F127" s="67"/>
      <c r="G127" s="67"/>
      <c r="H127" s="67"/>
      <c r="I127" s="67"/>
      <c r="J127" s="67"/>
      <c r="K127" s="67"/>
      <c r="L127" s="67"/>
      <c r="M127" s="67"/>
      <c r="N127" s="67"/>
      <c r="O127" s="67"/>
      <c r="P127" s="67"/>
      <c r="Q127" s="67"/>
    </row>
    <row r="128" spans="1:17" x14ac:dyDescent="0.25">
      <c r="A128" s="67"/>
      <c r="B128" s="67"/>
      <c r="C128" s="67"/>
      <c r="D128" s="67"/>
      <c r="E128" s="67"/>
      <c r="F128" s="67"/>
      <c r="G128" s="67"/>
      <c r="H128" s="67"/>
      <c r="I128" s="67"/>
      <c r="J128" s="67"/>
      <c r="K128" s="67"/>
      <c r="L128" s="67"/>
      <c r="M128" s="67"/>
      <c r="N128" s="67"/>
      <c r="O128" s="67"/>
      <c r="P128" s="67"/>
      <c r="Q128" s="67"/>
    </row>
    <row r="129" spans="1:17" x14ac:dyDescent="0.25">
      <c r="A129" s="67"/>
      <c r="B129" s="67"/>
      <c r="C129" s="67"/>
      <c r="D129" s="67"/>
      <c r="E129" s="67"/>
      <c r="F129" s="67"/>
      <c r="G129" s="67"/>
      <c r="H129" s="67"/>
      <c r="I129" s="67"/>
      <c r="J129" s="67"/>
      <c r="K129" s="67"/>
      <c r="L129" s="67"/>
      <c r="M129" s="67"/>
      <c r="N129" s="67"/>
      <c r="O129" s="67"/>
      <c r="P129" s="67"/>
      <c r="Q129" s="67"/>
    </row>
    <row r="130" spans="1:17" x14ac:dyDescent="0.25">
      <c r="A130" s="67"/>
      <c r="B130" s="67"/>
      <c r="C130" s="67"/>
      <c r="D130" s="67"/>
      <c r="E130" s="67"/>
      <c r="F130" s="67"/>
      <c r="G130" s="67"/>
      <c r="H130" s="67"/>
      <c r="I130" s="67"/>
      <c r="J130" s="67"/>
      <c r="K130" s="67"/>
      <c r="L130" s="67"/>
      <c r="M130" s="67"/>
      <c r="N130" s="67"/>
      <c r="O130" s="67"/>
      <c r="P130" s="67"/>
      <c r="Q130" s="67"/>
    </row>
    <row r="131" spans="1:17" x14ac:dyDescent="0.25">
      <c r="A131" s="67"/>
      <c r="B131" s="67"/>
      <c r="C131" s="67"/>
      <c r="D131" s="67"/>
      <c r="E131" s="67"/>
      <c r="F131" s="67"/>
      <c r="G131" s="67"/>
      <c r="H131" s="67"/>
      <c r="I131" s="67"/>
      <c r="J131" s="67"/>
      <c r="K131" s="67"/>
      <c r="L131" s="67"/>
      <c r="M131" s="67"/>
      <c r="N131" s="67"/>
      <c r="O131" s="67"/>
      <c r="P131" s="67"/>
      <c r="Q131" s="67"/>
    </row>
    <row r="132" spans="1:17" x14ac:dyDescent="0.25">
      <c r="A132" s="67"/>
      <c r="B132" s="67"/>
      <c r="C132" s="67"/>
      <c r="D132" s="67"/>
      <c r="E132" s="67"/>
      <c r="F132" s="67"/>
      <c r="G132" s="67"/>
      <c r="H132" s="67"/>
      <c r="I132" s="67"/>
      <c r="J132" s="67"/>
      <c r="K132" s="67"/>
      <c r="L132" s="67"/>
      <c r="M132" s="67"/>
      <c r="N132" s="67"/>
      <c r="O132" s="67"/>
      <c r="P132" s="67"/>
      <c r="Q132" s="67"/>
    </row>
    <row r="133" spans="1:17" x14ac:dyDescent="0.25">
      <c r="A133" s="67"/>
      <c r="B133" s="67"/>
      <c r="C133" s="67"/>
      <c r="D133" s="67"/>
      <c r="E133" s="67"/>
      <c r="F133" s="67"/>
      <c r="G133" s="67"/>
      <c r="H133" s="67"/>
      <c r="I133" s="67"/>
      <c r="J133" s="67"/>
      <c r="K133" s="67"/>
      <c r="L133" s="67"/>
      <c r="M133" s="67"/>
      <c r="N133" s="67"/>
      <c r="O133" s="67"/>
      <c r="P133" s="67"/>
      <c r="Q133" s="67"/>
    </row>
    <row r="134" spans="1:17" x14ac:dyDescent="0.25">
      <c r="A134" s="67"/>
      <c r="B134" s="67"/>
      <c r="C134" s="67"/>
      <c r="D134" s="67"/>
      <c r="E134" s="67"/>
      <c r="F134" s="67"/>
      <c r="G134" s="67"/>
      <c r="H134" s="67"/>
      <c r="I134" s="67"/>
      <c r="J134" s="67"/>
      <c r="K134" s="67"/>
      <c r="L134" s="67"/>
      <c r="M134" s="67"/>
      <c r="N134" s="67"/>
      <c r="O134" s="67"/>
      <c r="P134" s="67"/>
      <c r="Q134" s="67"/>
    </row>
    <row r="135" spans="1:17" x14ac:dyDescent="0.25">
      <c r="A135" s="67"/>
      <c r="B135" s="67"/>
      <c r="C135" s="67"/>
      <c r="D135" s="67"/>
      <c r="E135" s="67"/>
      <c r="F135" s="67"/>
      <c r="G135" s="67"/>
      <c r="H135" s="67"/>
      <c r="I135" s="67"/>
      <c r="J135" s="67"/>
      <c r="K135" s="67"/>
      <c r="L135" s="67"/>
      <c r="M135" s="67"/>
      <c r="N135" s="67"/>
      <c r="O135" s="67"/>
      <c r="P135" s="67"/>
      <c r="Q135" s="67"/>
    </row>
    <row r="136" spans="1:17" x14ac:dyDescent="0.25">
      <c r="A136" s="67"/>
      <c r="B136" s="67"/>
      <c r="C136" s="67"/>
      <c r="D136" s="67"/>
      <c r="E136" s="67"/>
      <c r="F136" s="67"/>
      <c r="G136" s="67"/>
      <c r="H136" s="67"/>
      <c r="I136" s="67"/>
      <c r="J136" s="67"/>
      <c r="K136" s="67"/>
      <c r="L136" s="67"/>
      <c r="M136" s="67"/>
      <c r="N136" s="67"/>
      <c r="O136" s="67"/>
      <c r="P136" s="67"/>
      <c r="Q136" s="67"/>
    </row>
    <row r="137" spans="1:17" x14ac:dyDescent="0.25">
      <c r="A137" s="67"/>
      <c r="B137" s="67"/>
      <c r="C137" s="67"/>
      <c r="D137" s="67"/>
      <c r="E137" s="67"/>
      <c r="F137" s="67"/>
      <c r="G137" s="67"/>
      <c r="H137" s="67"/>
      <c r="I137" s="67"/>
      <c r="J137" s="67"/>
      <c r="K137" s="67"/>
      <c r="L137" s="67"/>
      <c r="M137" s="67"/>
      <c r="N137" s="67"/>
      <c r="O137" s="67"/>
      <c r="P137" s="67"/>
      <c r="Q137" s="67"/>
    </row>
    <row r="138" spans="1:17" x14ac:dyDescent="0.25">
      <c r="A138" s="67"/>
      <c r="B138" s="67"/>
      <c r="C138" s="67"/>
      <c r="D138" s="67"/>
      <c r="E138" s="67"/>
      <c r="F138" s="67"/>
      <c r="G138" s="67"/>
      <c r="H138" s="67"/>
      <c r="I138" s="67"/>
      <c r="J138" s="67"/>
      <c r="K138" s="67"/>
      <c r="L138" s="67"/>
      <c r="M138" s="67"/>
      <c r="N138" s="67"/>
      <c r="O138" s="67"/>
      <c r="P138" s="67"/>
      <c r="Q138" s="67"/>
    </row>
    <row r="139" spans="1:17" x14ac:dyDescent="0.25">
      <c r="A139" s="67"/>
      <c r="B139" s="67"/>
      <c r="C139" s="67"/>
      <c r="D139" s="67"/>
      <c r="E139" s="67"/>
      <c r="F139" s="67"/>
      <c r="G139" s="67"/>
      <c r="H139" s="67"/>
      <c r="I139" s="67"/>
      <c r="J139" s="67"/>
      <c r="K139" s="67"/>
      <c r="L139" s="67"/>
      <c r="M139" s="67"/>
      <c r="N139" s="67"/>
      <c r="O139" s="67"/>
      <c r="P139" s="67"/>
      <c r="Q139" s="67"/>
    </row>
    <row r="140" spans="1:17" x14ac:dyDescent="0.25">
      <c r="A140" s="67"/>
      <c r="B140" s="67"/>
      <c r="C140" s="67"/>
      <c r="D140" s="67"/>
      <c r="E140" s="67"/>
      <c r="F140" s="67"/>
      <c r="G140" s="67"/>
      <c r="H140" s="67"/>
      <c r="I140" s="67"/>
      <c r="J140" s="67"/>
      <c r="K140" s="67"/>
      <c r="L140" s="67"/>
      <c r="M140" s="67"/>
      <c r="N140" s="67"/>
      <c r="O140" s="67"/>
      <c r="P140" s="67"/>
      <c r="Q140" s="67"/>
    </row>
    <row r="141" spans="1:17" x14ac:dyDescent="0.25">
      <c r="A141" s="67"/>
      <c r="B141" s="67"/>
      <c r="C141" s="67"/>
      <c r="D141" s="67"/>
      <c r="E141" s="67"/>
      <c r="F141" s="67"/>
      <c r="G141" s="67"/>
      <c r="H141" s="67"/>
      <c r="I141" s="67"/>
      <c r="J141" s="67"/>
      <c r="K141" s="67"/>
      <c r="L141" s="67"/>
      <c r="M141" s="67"/>
      <c r="N141" s="67"/>
      <c r="O141" s="67"/>
      <c r="P141" s="67"/>
      <c r="Q141" s="67"/>
    </row>
    <row r="142" spans="1:17" x14ac:dyDescent="0.25">
      <c r="A142" s="67"/>
      <c r="B142" s="67"/>
      <c r="C142" s="67"/>
      <c r="D142" s="67"/>
      <c r="E142" s="67"/>
      <c r="F142" s="67"/>
      <c r="G142" s="67"/>
      <c r="H142" s="67"/>
      <c r="I142" s="67"/>
      <c r="J142" s="67"/>
      <c r="K142" s="67"/>
      <c r="L142" s="67"/>
      <c r="M142" s="67"/>
      <c r="N142" s="67"/>
      <c r="O142" s="67"/>
      <c r="P142" s="67"/>
      <c r="Q142" s="67"/>
    </row>
    <row r="143" spans="1:17" x14ac:dyDescent="0.25">
      <c r="A143" s="67"/>
      <c r="B143" s="67"/>
      <c r="C143" s="67"/>
      <c r="D143" s="67"/>
      <c r="E143" s="67"/>
      <c r="F143" s="67"/>
      <c r="G143" s="67"/>
      <c r="H143" s="67"/>
      <c r="I143" s="67"/>
      <c r="J143" s="67"/>
      <c r="K143" s="67"/>
      <c r="L143" s="67"/>
      <c r="M143" s="67"/>
      <c r="N143" s="67"/>
      <c r="O143" s="67"/>
      <c r="P143" s="67"/>
      <c r="Q143" s="67"/>
    </row>
    <row r="144" spans="1:17" x14ac:dyDescent="0.25">
      <c r="A144" s="67"/>
      <c r="B144" s="67"/>
      <c r="C144" s="67"/>
      <c r="D144" s="67"/>
      <c r="E144" s="67"/>
      <c r="F144" s="67"/>
      <c r="G144" s="67"/>
      <c r="H144" s="67"/>
      <c r="I144" s="67"/>
      <c r="J144" s="67"/>
      <c r="K144" s="67"/>
      <c r="L144" s="67"/>
      <c r="M144" s="67"/>
      <c r="N144" s="67"/>
      <c r="O144" s="67"/>
      <c r="P144" s="67"/>
      <c r="Q144" s="67"/>
    </row>
    <row r="145" spans="1:17" x14ac:dyDescent="0.25">
      <c r="A145" s="67"/>
      <c r="B145" s="67"/>
      <c r="C145" s="67"/>
      <c r="D145" s="67"/>
      <c r="E145" s="67"/>
      <c r="F145" s="67"/>
      <c r="G145" s="67"/>
      <c r="H145" s="67"/>
      <c r="I145" s="67"/>
      <c r="J145" s="67"/>
      <c r="K145" s="67"/>
      <c r="L145" s="67"/>
      <c r="M145" s="67"/>
      <c r="N145" s="67"/>
      <c r="O145" s="67"/>
      <c r="P145" s="67"/>
      <c r="Q145" s="67"/>
    </row>
    <row r="146" spans="1:17" x14ac:dyDescent="0.25">
      <c r="A146" s="67"/>
      <c r="B146" s="67"/>
      <c r="C146" s="67"/>
      <c r="D146" s="67"/>
      <c r="E146" s="67"/>
      <c r="F146" s="67"/>
      <c r="G146" s="67"/>
      <c r="H146" s="67"/>
      <c r="I146" s="67"/>
      <c r="J146" s="67"/>
      <c r="K146" s="67"/>
      <c r="L146" s="67"/>
      <c r="M146" s="67"/>
      <c r="N146" s="67"/>
      <c r="O146" s="67"/>
      <c r="P146" s="67"/>
      <c r="Q146" s="67"/>
    </row>
    <row r="147" spans="1:17" x14ac:dyDescent="0.25">
      <c r="A147" s="67"/>
      <c r="B147" s="67"/>
      <c r="C147" s="67"/>
      <c r="D147" s="67"/>
      <c r="E147" s="67"/>
      <c r="F147" s="67"/>
      <c r="G147" s="67"/>
      <c r="H147" s="67"/>
      <c r="I147" s="67"/>
      <c r="J147" s="67"/>
      <c r="K147" s="67"/>
      <c r="L147" s="67"/>
      <c r="M147" s="67"/>
      <c r="N147" s="67"/>
      <c r="O147" s="67"/>
      <c r="P147" s="67"/>
      <c r="Q147" s="67"/>
    </row>
    <row r="148" spans="1:17" x14ac:dyDescent="0.25">
      <c r="A148" s="67"/>
      <c r="B148" s="67"/>
      <c r="C148" s="67"/>
      <c r="D148" s="67"/>
      <c r="E148" s="67"/>
      <c r="F148" s="67"/>
      <c r="G148" s="67"/>
      <c r="H148" s="67"/>
      <c r="I148" s="67"/>
      <c r="J148" s="67"/>
      <c r="K148" s="67"/>
      <c r="L148" s="67"/>
      <c r="M148" s="67"/>
      <c r="N148" s="67"/>
      <c r="O148" s="67"/>
      <c r="P148" s="67"/>
      <c r="Q148" s="67"/>
    </row>
    <row r="149" spans="1:17" x14ac:dyDescent="0.25">
      <c r="A149" s="67"/>
      <c r="B149" s="67"/>
      <c r="C149" s="67"/>
      <c r="D149" s="67"/>
      <c r="E149" s="67"/>
      <c r="F149" s="67"/>
      <c r="G149" s="67"/>
      <c r="H149" s="67"/>
      <c r="I149" s="67"/>
      <c r="J149" s="67"/>
      <c r="K149" s="67"/>
      <c r="L149" s="67"/>
      <c r="M149" s="67"/>
      <c r="N149" s="67"/>
      <c r="O149" s="67"/>
      <c r="P149" s="67"/>
      <c r="Q149" s="67"/>
    </row>
    <row r="150" spans="1:17" x14ac:dyDescent="0.25">
      <c r="A150" s="67"/>
      <c r="B150" s="67"/>
      <c r="C150" s="67"/>
      <c r="D150" s="67"/>
      <c r="E150" s="67"/>
      <c r="F150" s="67"/>
      <c r="G150" s="67"/>
      <c r="H150" s="67"/>
      <c r="I150" s="67"/>
      <c r="J150" s="67"/>
      <c r="K150" s="67"/>
      <c r="L150" s="67"/>
      <c r="M150" s="67"/>
      <c r="N150" s="67"/>
      <c r="O150" s="67"/>
      <c r="P150" s="67"/>
      <c r="Q150" s="67"/>
    </row>
    <row r="151" spans="1:17" x14ac:dyDescent="0.25">
      <c r="A151" s="67"/>
      <c r="B151" s="67"/>
      <c r="C151" s="67"/>
      <c r="D151" s="67"/>
      <c r="E151" s="67"/>
      <c r="F151" s="67"/>
      <c r="G151" s="67"/>
      <c r="H151" s="67"/>
      <c r="I151" s="67"/>
      <c r="J151" s="67"/>
      <c r="K151" s="67"/>
      <c r="L151" s="67"/>
      <c r="M151" s="67"/>
      <c r="N151" s="67"/>
      <c r="O151" s="67"/>
      <c r="P151" s="67"/>
      <c r="Q151" s="67"/>
    </row>
    <row r="152" spans="1:17" x14ac:dyDescent="0.25">
      <c r="A152" s="67"/>
      <c r="B152" s="67"/>
      <c r="C152" s="67"/>
      <c r="D152" s="67"/>
      <c r="E152" s="67"/>
      <c r="F152" s="67"/>
      <c r="G152" s="67"/>
      <c r="H152" s="67"/>
      <c r="I152" s="67"/>
      <c r="J152" s="67"/>
      <c r="K152" s="67"/>
      <c r="L152" s="67"/>
      <c r="M152" s="67"/>
      <c r="N152" s="67"/>
      <c r="O152" s="67"/>
      <c r="P152" s="67"/>
      <c r="Q152" s="67"/>
    </row>
    <row r="153" spans="1:17" x14ac:dyDescent="0.25">
      <c r="A153" s="67"/>
      <c r="B153" s="67"/>
      <c r="C153" s="67"/>
      <c r="D153" s="67"/>
      <c r="E153" s="67"/>
      <c r="F153" s="67"/>
      <c r="G153" s="67"/>
      <c r="H153" s="67"/>
      <c r="I153" s="67"/>
      <c r="J153" s="67"/>
      <c r="K153" s="67"/>
      <c r="L153" s="67"/>
      <c r="M153" s="67"/>
      <c r="N153" s="67"/>
      <c r="O153" s="67"/>
      <c r="P153" s="67"/>
      <c r="Q153" s="67"/>
    </row>
    <row r="154" spans="1:17" x14ac:dyDescent="0.25">
      <c r="A154" s="67"/>
      <c r="B154" s="67"/>
      <c r="C154" s="67"/>
      <c r="D154" s="67"/>
      <c r="E154" s="67"/>
      <c r="F154" s="67"/>
      <c r="G154" s="67"/>
      <c r="H154" s="67"/>
      <c r="I154" s="67"/>
      <c r="J154" s="67"/>
      <c r="K154" s="67"/>
      <c r="L154" s="67"/>
      <c r="M154" s="67"/>
      <c r="N154" s="67"/>
      <c r="O154" s="67"/>
      <c r="P154" s="67"/>
      <c r="Q154" s="67"/>
    </row>
    <row r="155" spans="1:17" x14ac:dyDescent="0.25">
      <c r="A155" s="67"/>
      <c r="B155" s="67"/>
      <c r="C155" s="67"/>
      <c r="D155" s="67"/>
      <c r="E155" s="67"/>
      <c r="F155" s="67"/>
      <c r="G155" s="67"/>
      <c r="H155" s="67"/>
      <c r="I155" s="67"/>
      <c r="J155" s="67"/>
      <c r="K155" s="67"/>
      <c r="L155" s="67"/>
      <c r="M155" s="67"/>
      <c r="N155" s="67"/>
      <c r="O155" s="67"/>
      <c r="P155" s="67"/>
      <c r="Q155" s="67"/>
    </row>
    <row r="156" spans="1:17" x14ac:dyDescent="0.25">
      <c r="A156" s="67"/>
      <c r="B156" s="67"/>
      <c r="C156" s="67"/>
      <c r="D156" s="67"/>
      <c r="E156" s="67"/>
      <c r="F156" s="67"/>
      <c r="G156" s="67"/>
      <c r="H156" s="67"/>
      <c r="I156" s="67"/>
      <c r="J156" s="67"/>
      <c r="K156" s="67"/>
      <c r="L156" s="67"/>
      <c r="M156" s="67"/>
      <c r="N156" s="67"/>
      <c r="O156" s="67"/>
      <c r="P156" s="67"/>
      <c r="Q156" s="67"/>
    </row>
    <row r="157" spans="1:17" x14ac:dyDescent="0.25">
      <c r="A157" s="67"/>
      <c r="B157" s="67"/>
      <c r="C157" s="67"/>
      <c r="D157" s="67"/>
      <c r="E157" s="67"/>
      <c r="F157" s="67"/>
      <c r="G157" s="67"/>
      <c r="H157" s="67"/>
      <c r="I157" s="67"/>
      <c r="J157" s="67"/>
      <c r="K157" s="67"/>
      <c r="L157" s="67"/>
      <c r="M157" s="67"/>
      <c r="N157" s="67"/>
      <c r="O157" s="67"/>
      <c r="P157" s="67"/>
      <c r="Q157" s="67"/>
    </row>
    <row r="158" spans="1:17" x14ac:dyDescent="0.25">
      <c r="A158" s="67"/>
      <c r="B158" s="67"/>
      <c r="C158" s="67"/>
      <c r="D158" s="67"/>
      <c r="E158" s="67"/>
      <c r="F158" s="67"/>
      <c r="G158" s="67"/>
      <c r="H158" s="67"/>
      <c r="I158" s="67"/>
      <c r="J158" s="67"/>
      <c r="K158" s="67"/>
      <c r="L158" s="67"/>
      <c r="M158" s="67"/>
      <c r="N158" s="67"/>
      <c r="O158" s="67"/>
      <c r="P158" s="67"/>
      <c r="Q158" s="67"/>
    </row>
    <row r="159" spans="1:17" x14ac:dyDescent="0.25">
      <c r="A159" s="67"/>
      <c r="B159" s="67"/>
      <c r="C159" s="67"/>
      <c r="D159" s="67"/>
      <c r="E159" s="67"/>
      <c r="F159" s="67"/>
      <c r="G159" s="67"/>
      <c r="H159" s="67"/>
      <c r="I159" s="67"/>
      <c r="J159" s="67"/>
      <c r="K159" s="67"/>
      <c r="L159" s="67"/>
      <c r="M159" s="67"/>
      <c r="N159" s="67"/>
      <c r="O159" s="67"/>
      <c r="P159" s="67"/>
      <c r="Q159" s="67"/>
    </row>
    <row r="160" spans="1:17" x14ac:dyDescent="0.25">
      <c r="A160" s="67"/>
      <c r="B160" s="67"/>
      <c r="C160" s="67"/>
      <c r="D160" s="67"/>
      <c r="E160" s="67"/>
      <c r="F160" s="67"/>
      <c r="G160" s="67"/>
      <c r="H160" s="67"/>
      <c r="I160" s="67"/>
      <c r="J160" s="67"/>
      <c r="K160" s="67"/>
      <c r="L160" s="67"/>
      <c r="M160" s="67"/>
      <c r="N160" s="67"/>
      <c r="O160" s="67"/>
      <c r="P160" s="67"/>
      <c r="Q160" s="67"/>
    </row>
    <row r="161" spans="1:17" x14ac:dyDescent="0.25">
      <c r="A161" s="67"/>
      <c r="B161" s="67"/>
      <c r="C161" s="67"/>
      <c r="D161" s="67"/>
      <c r="E161" s="67"/>
      <c r="F161" s="67"/>
      <c r="G161" s="67"/>
      <c r="H161" s="67"/>
      <c r="I161" s="67"/>
      <c r="J161" s="67"/>
      <c r="K161" s="67"/>
      <c r="L161" s="67"/>
      <c r="M161" s="67"/>
      <c r="N161" s="67"/>
      <c r="O161" s="67"/>
      <c r="P161" s="67"/>
      <c r="Q161" s="67"/>
    </row>
    <row r="162" spans="1:17" x14ac:dyDescent="0.25">
      <c r="A162" s="67"/>
      <c r="B162" s="67"/>
      <c r="C162" s="67"/>
      <c r="D162" s="67"/>
      <c r="E162" s="67"/>
      <c r="F162" s="67"/>
      <c r="G162" s="67"/>
      <c r="H162" s="67"/>
      <c r="I162" s="67"/>
      <c r="J162" s="67"/>
      <c r="K162" s="67"/>
      <c r="L162" s="67"/>
      <c r="M162" s="67"/>
      <c r="N162" s="67"/>
      <c r="O162" s="67"/>
      <c r="P162" s="67"/>
      <c r="Q162" s="67"/>
    </row>
    <row r="163" spans="1:17" x14ac:dyDescent="0.25">
      <c r="A163" s="67"/>
      <c r="B163" s="67"/>
      <c r="C163" s="67"/>
      <c r="D163" s="67"/>
      <c r="E163" s="67"/>
      <c r="F163" s="67"/>
      <c r="G163" s="67"/>
      <c r="H163" s="67"/>
      <c r="I163" s="67"/>
      <c r="J163" s="67"/>
      <c r="K163" s="67"/>
      <c r="L163" s="67"/>
      <c r="M163" s="67"/>
      <c r="N163" s="67"/>
      <c r="O163" s="67"/>
      <c r="P163" s="67"/>
      <c r="Q163" s="67"/>
    </row>
    <row r="164" spans="1:17" x14ac:dyDescent="0.25">
      <c r="A164" s="67"/>
      <c r="B164" s="67"/>
      <c r="C164" s="67"/>
      <c r="D164" s="67"/>
      <c r="E164" s="67"/>
      <c r="F164" s="67"/>
      <c r="G164" s="67"/>
      <c r="H164" s="67"/>
      <c r="I164" s="67"/>
      <c r="J164" s="67"/>
      <c r="K164" s="67"/>
      <c r="L164" s="67"/>
      <c r="M164" s="67"/>
      <c r="N164" s="67"/>
      <c r="O164" s="67"/>
      <c r="P164" s="67"/>
      <c r="Q164" s="67"/>
    </row>
    <row r="165" spans="1:17" x14ac:dyDescent="0.25">
      <c r="A165" s="67"/>
      <c r="B165" s="67"/>
      <c r="C165" s="67"/>
      <c r="D165" s="67"/>
      <c r="E165" s="67"/>
      <c r="F165" s="67"/>
      <c r="G165" s="67"/>
      <c r="H165" s="67"/>
      <c r="I165" s="67"/>
      <c r="J165" s="67"/>
      <c r="K165" s="67"/>
      <c r="L165" s="67"/>
      <c r="M165" s="67"/>
      <c r="N165" s="67"/>
      <c r="O165" s="67"/>
      <c r="P165" s="67"/>
      <c r="Q165" s="67"/>
    </row>
    <row r="166" spans="1:17" x14ac:dyDescent="0.25">
      <c r="A166" s="67"/>
      <c r="B166" s="67"/>
      <c r="C166" s="67"/>
      <c r="D166" s="67"/>
      <c r="E166" s="67"/>
      <c r="F166" s="67"/>
      <c r="G166" s="67"/>
      <c r="H166" s="67"/>
      <c r="I166" s="67"/>
      <c r="J166" s="67"/>
      <c r="K166" s="67"/>
      <c r="L166" s="67"/>
      <c r="M166" s="67"/>
      <c r="N166" s="67"/>
      <c r="O166" s="67"/>
      <c r="P166" s="67"/>
      <c r="Q166" s="67"/>
    </row>
    <row r="167" spans="1:17" x14ac:dyDescent="0.25">
      <c r="A167" s="67"/>
      <c r="B167" s="67"/>
      <c r="C167" s="67"/>
      <c r="D167" s="67"/>
      <c r="E167" s="67"/>
      <c r="F167" s="67"/>
      <c r="G167" s="67"/>
      <c r="H167" s="67"/>
      <c r="I167" s="67"/>
      <c r="J167" s="67"/>
      <c r="K167" s="67"/>
      <c r="L167" s="67"/>
      <c r="M167" s="67"/>
      <c r="N167" s="67"/>
      <c r="O167" s="67"/>
      <c r="P167" s="67"/>
      <c r="Q167" s="67"/>
    </row>
    <row r="168" spans="1:17" x14ac:dyDescent="0.25">
      <c r="A168" s="67"/>
      <c r="B168" s="67"/>
      <c r="C168" s="67"/>
      <c r="D168" s="67"/>
      <c r="E168" s="67"/>
      <c r="F168" s="67"/>
      <c r="G168" s="67"/>
      <c r="H168" s="67"/>
      <c r="I168" s="67"/>
      <c r="J168" s="67"/>
      <c r="K168" s="67"/>
      <c r="L168" s="67"/>
      <c r="M168" s="67"/>
      <c r="N168" s="67"/>
      <c r="O168" s="67"/>
      <c r="P168" s="67"/>
      <c r="Q168" s="67"/>
    </row>
    <row r="169" spans="1:17" x14ac:dyDescent="0.25">
      <c r="A169" s="67"/>
      <c r="B169" s="67"/>
      <c r="C169" s="67"/>
      <c r="D169" s="67"/>
      <c r="E169" s="67"/>
      <c r="F169" s="67"/>
      <c r="G169" s="67"/>
      <c r="H169" s="67"/>
      <c r="I169" s="67"/>
      <c r="J169" s="67"/>
      <c r="K169" s="67"/>
      <c r="L169" s="67"/>
      <c r="M169" s="67"/>
      <c r="N169" s="67"/>
      <c r="O169" s="67"/>
      <c r="P169" s="67"/>
      <c r="Q169" s="67"/>
    </row>
    <row r="170" spans="1:17" x14ac:dyDescent="0.25">
      <c r="A170" s="67"/>
      <c r="B170" s="67"/>
      <c r="C170" s="67"/>
      <c r="D170" s="67"/>
      <c r="E170" s="67"/>
      <c r="F170" s="67"/>
      <c r="G170" s="67"/>
      <c r="H170" s="67"/>
      <c r="I170" s="67"/>
      <c r="J170" s="67"/>
      <c r="K170" s="67"/>
      <c r="L170" s="67"/>
      <c r="M170" s="67"/>
      <c r="N170" s="67"/>
      <c r="O170" s="67"/>
      <c r="P170" s="67"/>
      <c r="Q170" s="67"/>
    </row>
    <row r="171" spans="1:17" x14ac:dyDescent="0.25">
      <c r="A171" s="67"/>
      <c r="B171" s="67"/>
      <c r="C171" s="67"/>
      <c r="D171" s="67"/>
      <c r="E171" s="67"/>
      <c r="F171" s="67"/>
      <c r="G171" s="67"/>
      <c r="H171" s="67"/>
      <c r="I171" s="67"/>
      <c r="J171" s="67"/>
      <c r="K171" s="67"/>
      <c r="L171" s="67"/>
      <c r="M171" s="67"/>
      <c r="N171" s="67"/>
      <c r="O171" s="67"/>
      <c r="P171" s="67"/>
      <c r="Q171" s="67"/>
    </row>
    <row r="172" spans="1:17" x14ac:dyDescent="0.25">
      <c r="A172" s="67"/>
      <c r="B172" s="67"/>
      <c r="C172" s="67"/>
      <c r="D172" s="67"/>
      <c r="E172" s="67"/>
      <c r="F172" s="67"/>
      <c r="G172" s="67"/>
      <c r="H172" s="67"/>
      <c r="I172" s="67"/>
      <c r="J172" s="67"/>
      <c r="K172" s="67"/>
      <c r="L172" s="67"/>
      <c r="M172" s="67"/>
      <c r="N172" s="67"/>
      <c r="O172" s="67"/>
      <c r="P172" s="67"/>
      <c r="Q172" s="67"/>
    </row>
    <row r="173" spans="1:17" x14ac:dyDescent="0.25">
      <c r="A173" s="67"/>
      <c r="B173" s="67"/>
      <c r="C173" s="67"/>
      <c r="D173" s="67"/>
      <c r="E173" s="67"/>
      <c r="F173" s="67"/>
      <c r="G173" s="67"/>
      <c r="H173" s="67"/>
      <c r="I173" s="67"/>
      <c r="J173" s="67"/>
      <c r="K173" s="67"/>
      <c r="L173" s="67"/>
      <c r="M173" s="67"/>
      <c r="N173" s="67"/>
      <c r="O173" s="67"/>
      <c r="P173" s="67"/>
      <c r="Q173" s="67"/>
    </row>
    <row r="174" spans="1:17" x14ac:dyDescent="0.25">
      <c r="A174" s="67"/>
      <c r="B174" s="67"/>
      <c r="C174" s="67"/>
      <c r="D174" s="67"/>
      <c r="E174" s="67"/>
      <c r="F174" s="67"/>
      <c r="G174" s="67"/>
      <c r="H174" s="67"/>
      <c r="I174" s="67"/>
      <c r="J174" s="67"/>
      <c r="K174" s="67"/>
      <c r="L174" s="67"/>
      <c r="M174" s="67"/>
      <c r="N174" s="67"/>
      <c r="O174" s="67"/>
      <c r="P174" s="67"/>
      <c r="Q174" s="67"/>
    </row>
    <row r="175" spans="1:17" x14ac:dyDescent="0.25">
      <c r="A175" s="67"/>
      <c r="B175" s="67"/>
      <c r="C175" s="67"/>
      <c r="D175" s="67"/>
      <c r="E175" s="67"/>
      <c r="F175" s="67"/>
      <c r="G175" s="67"/>
      <c r="H175" s="67"/>
      <c r="I175" s="67"/>
      <c r="J175" s="67"/>
      <c r="K175" s="67"/>
      <c r="L175" s="67"/>
      <c r="M175" s="67"/>
      <c r="N175" s="67"/>
      <c r="O175" s="67"/>
      <c r="P175" s="67"/>
      <c r="Q175" s="67"/>
    </row>
    <row r="176" spans="1:17" x14ac:dyDescent="0.25">
      <c r="A176" s="67"/>
      <c r="B176" s="67"/>
      <c r="C176" s="67"/>
      <c r="D176" s="67"/>
      <c r="E176" s="67"/>
      <c r="F176" s="67"/>
      <c r="G176" s="67"/>
      <c r="H176" s="67"/>
      <c r="I176" s="67"/>
      <c r="J176" s="67"/>
      <c r="K176" s="67"/>
      <c r="L176" s="67"/>
      <c r="M176" s="67"/>
      <c r="N176" s="67"/>
      <c r="O176" s="67"/>
      <c r="P176" s="67"/>
      <c r="Q176" s="67"/>
    </row>
    <row r="177" spans="1:17" x14ac:dyDescent="0.25">
      <c r="A177" s="67"/>
      <c r="B177" s="67"/>
      <c r="C177" s="67"/>
      <c r="D177" s="67"/>
      <c r="E177" s="67"/>
      <c r="F177" s="67"/>
      <c r="G177" s="67"/>
      <c r="H177" s="67"/>
      <c r="I177" s="67"/>
      <c r="J177" s="67"/>
      <c r="K177" s="67"/>
      <c r="L177" s="67"/>
      <c r="M177" s="67"/>
      <c r="N177" s="67"/>
      <c r="O177" s="67"/>
      <c r="P177" s="67"/>
      <c r="Q177" s="67"/>
    </row>
    <row r="178" spans="1:17" x14ac:dyDescent="0.25">
      <c r="A178" s="67"/>
      <c r="B178" s="67"/>
      <c r="C178" s="67"/>
      <c r="D178" s="67"/>
      <c r="E178" s="67"/>
      <c r="F178" s="67"/>
      <c r="G178" s="67"/>
      <c r="H178" s="67"/>
      <c r="I178" s="67"/>
      <c r="J178" s="67"/>
      <c r="K178" s="67"/>
      <c r="L178" s="67"/>
      <c r="M178" s="67"/>
      <c r="N178" s="67"/>
      <c r="O178" s="67"/>
      <c r="P178" s="67"/>
      <c r="Q178" s="67"/>
    </row>
    <row r="179" spans="1:17" x14ac:dyDescent="0.25">
      <c r="A179" s="67"/>
      <c r="B179" s="67"/>
      <c r="C179" s="67"/>
      <c r="D179" s="67"/>
      <c r="E179" s="67"/>
      <c r="F179" s="67"/>
      <c r="G179" s="67"/>
      <c r="H179" s="67"/>
      <c r="I179" s="67"/>
      <c r="J179" s="67"/>
      <c r="K179" s="67"/>
      <c r="L179" s="67"/>
      <c r="M179" s="67"/>
      <c r="N179" s="67"/>
      <c r="O179" s="67"/>
      <c r="P179" s="67"/>
      <c r="Q179" s="67"/>
    </row>
    <row r="180" spans="1:17" x14ac:dyDescent="0.25">
      <c r="A180" s="67"/>
      <c r="B180" s="67"/>
      <c r="C180" s="67"/>
      <c r="D180" s="67"/>
      <c r="E180" s="67"/>
      <c r="F180" s="67"/>
      <c r="G180" s="67"/>
      <c r="H180" s="67"/>
      <c r="I180" s="67"/>
      <c r="J180" s="67"/>
      <c r="K180" s="67"/>
      <c r="L180" s="67"/>
      <c r="M180" s="67"/>
      <c r="N180" s="67"/>
      <c r="O180" s="67"/>
      <c r="P180" s="67"/>
      <c r="Q180" s="67"/>
    </row>
    <row r="181" spans="1:17" x14ac:dyDescent="0.25">
      <c r="A181" s="67"/>
      <c r="B181" s="67"/>
      <c r="C181" s="67"/>
      <c r="D181" s="67"/>
      <c r="E181" s="67"/>
      <c r="F181" s="67"/>
      <c r="G181" s="67"/>
      <c r="H181" s="67"/>
      <c r="I181" s="67"/>
      <c r="J181" s="67"/>
      <c r="K181" s="67"/>
      <c r="L181" s="67"/>
      <c r="M181" s="67"/>
      <c r="N181" s="67"/>
      <c r="O181" s="67"/>
      <c r="P181" s="67"/>
      <c r="Q181" s="67"/>
    </row>
    <row r="182" spans="1:17" x14ac:dyDescent="0.25">
      <c r="A182" s="67"/>
      <c r="B182" s="67"/>
      <c r="C182" s="67"/>
      <c r="D182" s="67"/>
      <c r="E182" s="67"/>
      <c r="F182" s="67"/>
      <c r="G182" s="67"/>
      <c r="H182" s="67"/>
      <c r="I182" s="67"/>
      <c r="J182" s="67"/>
      <c r="K182" s="67"/>
      <c r="L182" s="67"/>
      <c r="M182" s="67"/>
      <c r="N182" s="67"/>
      <c r="O182" s="67"/>
      <c r="P182" s="67"/>
      <c r="Q182" s="67"/>
    </row>
    <row r="183" spans="1:17" x14ac:dyDescent="0.25">
      <c r="A183" s="67"/>
      <c r="B183" s="67"/>
      <c r="C183" s="67"/>
      <c r="D183" s="67"/>
      <c r="E183" s="67"/>
      <c r="F183" s="67"/>
      <c r="G183" s="67"/>
      <c r="H183" s="67"/>
      <c r="I183" s="67"/>
      <c r="J183" s="67"/>
      <c r="K183" s="67"/>
      <c r="L183" s="67"/>
      <c r="M183" s="67"/>
      <c r="N183" s="67"/>
      <c r="O183" s="67"/>
      <c r="P183" s="67"/>
      <c r="Q183" s="67"/>
    </row>
    <row r="184" spans="1:17" x14ac:dyDescent="0.25">
      <c r="A184" s="67"/>
      <c r="B184" s="67"/>
      <c r="C184" s="67"/>
      <c r="D184" s="67"/>
      <c r="E184" s="67"/>
      <c r="F184" s="67"/>
      <c r="G184" s="67"/>
      <c r="H184" s="67"/>
      <c r="I184" s="67"/>
      <c r="J184" s="67"/>
      <c r="K184" s="67"/>
      <c r="L184" s="67"/>
      <c r="M184" s="67"/>
      <c r="N184" s="67"/>
      <c r="O184" s="67"/>
      <c r="P184" s="67"/>
      <c r="Q184" s="67"/>
    </row>
    <row r="185" spans="1:17" x14ac:dyDescent="0.25">
      <c r="A185" s="67"/>
      <c r="B185" s="67"/>
      <c r="C185" s="67"/>
      <c r="D185" s="67"/>
      <c r="E185" s="67"/>
      <c r="F185" s="67"/>
      <c r="G185" s="67"/>
      <c r="H185" s="67"/>
      <c r="I185" s="67"/>
      <c r="J185" s="67"/>
      <c r="K185" s="67"/>
      <c r="L185" s="67"/>
      <c r="M185" s="67"/>
      <c r="N185" s="67"/>
      <c r="O185" s="67"/>
      <c r="P185" s="67"/>
      <c r="Q185" s="67"/>
    </row>
    <row r="186" spans="1:17" x14ac:dyDescent="0.25">
      <c r="A186" s="67"/>
      <c r="B186" s="67"/>
      <c r="C186" s="67"/>
      <c r="D186" s="67"/>
      <c r="E186" s="67"/>
      <c r="F186" s="67"/>
      <c r="G186" s="67"/>
      <c r="H186" s="67"/>
      <c r="I186" s="67"/>
      <c r="J186" s="67"/>
      <c r="K186" s="67"/>
      <c r="L186" s="67"/>
      <c r="M186" s="67"/>
      <c r="N186" s="67"/>
      <c r="O186" s="67"/>
      <c r="P186" s="67"/>
      <c r="Q186" s="67"/>
    </row>
    <row r="187" spans="1:17" x14ac:dyDescent="0.25">
      <c r="A187" s="67"/>
      <c r="B187" s="67"/>
      <c r="C187" s="67"/>
      <c r="D187" s="67"/>
      <c r="E187" s="67"/>
      <c r="F187" s="67"/>
      <c r="G187" s="67"/>
      <c r="H187" s="67"/>
      <c r="I187" s="67"/>
      <c r="J187" s="67"/>
      <c r="K187" s="67"/>
      <c r="L187" s="67"/>
      <c r="M187" s="67"/>
      <c r="N187" s="67"/>
      <c r="O187" s="67"/>
      <c r="P187" s="67"/>
      <c r="Q187" s="67"/>
    </row>
    <row r="188" spans="1:17" x14ac:dyDescent="0.25">
      <c r="A188" s="67"/>
      <c r="B188" s="67"/>
      <c r="C188" s="67"/>
      <c r="D188" s="67"/>
      <c r="E188" s="67"/>
      <c r="F188" s="67"/>
      <c r="G188" s="67"/>
      <c r="H188" s="67"/>
      <c r="I188" s="67"/>
      <c r="J188" s="67"/>
      <c r="K188" s="67"/>
      <c r="L188" s="67"/>
      <c r="M188" s="67"/>
      <c r="N188" s="67"/>
      <c r="O188" s="67"/>
      <c r="P188" s="67"/>
      <c r="Q188" s="67"/>
    </row>
    <row r="189" spans="1:17" x14ac:dyDescent="0.25">
      <c r="A189" s="67"/>
      <c r="B189" s="67"/>
      <c r="C189" s="67"/>
      <c r="D189" s="67"/>
      <c r="E189" s="67"/>
      <c r="F189" s="67"/>
      <c r="G189" s="67"/>
      <c r="H189" s="67"/>
      <c r="I189" s="67"/>
      <c r="J189" s="67"/>
      <c r="K189" s="67"/>
      <c r="L189" s="67"/>
      <c r="M189" s="67"/>
      <c r="N189" s="67"/>
      <c r="O189" s="67"/>
      <c r="P189" s="67"/>
      <c r="Q189" s="67"/>
    </row>
    <row r="190" spans="1:17" x14ac:dyDescent="0.25">
      <c r="A190" s="67"/>
      <c r="B190" s="67"/>
      <c r="C190" s="67"/>
      <c r="D190" s="67"/>
      <c r="E190" s="67"/>
      <c r="F190" s="67"/>
      <c r="G190" s="67"/>
      <c r="H190" s="67"/>
      <c r="I190" s="67"/>
      <c r="J190" s="67"/>
      <c r="K190" s="67"/>
      <c r="L190" s="67"/>
      <c r="M190" s="67"/>
      <c r="N190" s="67"/>
      <c r="O190" s="67"/>
      <c r="P190" s="67"/>
      <c r="Q190" s="67"/>
    </row>
    <row r="191" spans="1:17" x14ac:dyDescent="0.25">
      <c r="A191" s="67"/>
      <c r="B191" s="67"/>
      <c r="C191" s="67"/>
      <c r="D191" s="67"/>
      <c r="E191" s="67"/>
      <c r="F191" s="67"/>
      <c r="G191" s="67"/>
      <c r="H191" s="67"/>
      <c r="I191" s="67"/>
      <c r="J191" s="67"/>
      <c r="K191" s="67"/>
      <c r="L191" s="67"/>
      <c r="M191" s="67"/>
      <c r="N191" s="67"/>
      <c r="O191" s="67"/>
      <c r="P191" s="67"/>
      <c r="Q191" s="67"/>
    </row>
    <row r="192" spans="1:17" x14ac:dyDescent="0.25">
      <c r="A192" s="67"/>
      <c r="B192" s="67"/>
      <c r="C192" s="67"/>
      <c r="D192" s="67"/>
      <c r="E192" s="67"/>
      <c r="F192" s="67"/>
      <c r="G192" s="67"/>
      <c r="H192" s="67"/>
      <c r="I192" s="67"/>
      <c r="J192" s="67"/>
      <c r="K192" s="67"/>
      <c r="L192" s="67"/>
      <c r="M192" s="67"/>
      <c r="N192" s="67"/>
      <c r="O192" s="67"/>
      <c r="P192" s="67"/>
      <c r="Q192" s="67"/>
    </row>
    <row r="193" spans="1:17" x14ac:dyDescent="0.25">
      <c r="A193" s="67"/>
      <c r="B193" s="67"/>
      <c r="C193" s="67"/>
      <c r="D193" s="67"/>
      <c r="E193" s="67"/>
      <c r="F193" s="67"/>
      <c r="G193" s="67"/>
      <c r="H193" s="67"/>
      <c r="I193" s="67"/>
      <c r="J193" s="67"/>
      <c r="K193" s="67"/>
      <c r="L193" s="67"/>
      <c r="M193" s="67"/>
      <c r="N193" s="67"/>
      <c r="O193" s="67"/>
      <c r="P193" s="67"/>
      <c r="Q193" s="67"/>
    </row>
    <row r="194" spans="1:17" x14ac:dyDescent="0.25">
      <c r="A194" s="67"/>
      <c r="B194" s="67"/>
      <c r="C194" s="67"/>
      <c r="D194" s="67"/>
      <c r="E194" s="67"/>
      <c r="F194" s="67"/>
      <c r="G194" s="67"/>
      <c r="H194" s="67"/>
      <c r="I194" s="67"/>
      <c r="J194" s="67"/>
      <c r="K194" s="67"/>
      <c r="L194" s="67"/>
      <c r="M194" s="67"/>
      <c r="N194" s="67"/>
      <c r="O194" s="67"/>
      <c r="P194" s="67"/>
      <c r="Q194" s="67"/>
    </row>
    <row r="195" spans="1:17" x14ac:dyDescent="0.25">
      <c r="A195" s="67"/>
      <c r="B195" s="67"/>
      <c r="C195" s="67"/>
      <c r="D195" s="67"/>
      <c r="E195" s="67"/>
      <c r="F195" s="67"/>
      <c r="G195" s="67"/>
      <c r="H195" s="67"/>
      <c r="I195" s="67"/>
      <c r="J195" s="67"/>
      <c r="K195" s="67"/>
      <c r="L195" s="67"/>
      <c r="M195" s="67"/>
      <c r="N195" s="67"/>
      <c r="O195" s="67"/>
      <c r="P195" s="67"/>
      <c r="Q195" s="67"/>
    </row>
    <row r="196" spans="1:17" x14ac:dyDescent="0.25">
      <c r="A196" s="67"/>
      <c r="B196" s="67"/>
      <c r="C196" s="67"/>
      <c r="D196" s="67"/>
      <c r="E196" s="67"/>
      <c r="F196" s="67"/>
      <c r="G196" s="67"/>
      <c r="H196" s="67"/>
      <c r="I196" s="67"/>
      <c r="J196" s="67"/>
      <c r="K196" s="67"/>
      <c r="L196" s="67"/>
      <c r="M196" s="67"/>
      <c r="N196" s="67"/>
      <c r="O196" s="67"/>
      <c r="P196" s="67"/>
      <c r="Q196" s="67"/>
    </row>
    <row r="197" spans="1:17" x14ac:dyDescent="0.25">
      <c r="A197" s="67"/>
      <c r="B197" s="67"/>
      <c r="C197" s="67"/>
      <c r="D197" s="67"/>
      <c r="E197" s="67"/>
      <c r="F197" s="67"/>
      <c r="G197" s="67"/>
      <c r="H197" s="67"/>
      <c r="I197" s="67"/>
      <c r="J197" s="67"/>
      <c r="K197" s="67"/>
      <c r="L197" s="67"/>
      <c r="M197" s="67"/>
      <c r="N197" s="67"/>
      <c r="O197" s="67"/>
      <c r="P197" s="67"/>
      <c r="Q197" s="67"/>
    </row>
    <row r="198" spans="1:17" x14ac:dyDescent="0.25">
      <c r="A198" s="67"/>
      <c r="B198" s="67"/>
      <c r="C198" s="67"/>
      <c r="D198" s="67"/>
      <c r="E198" s="67"/>
      <c r="F198" s="67"/>
      <c r="G198" s="67"/>
      <c r="H198" s="67"/>
      <c r="I198" s="67"/>
      <c r="J198" s="67"/>
      <c r="K198" s="67"/>
      <c r="L198" s="67"/>
      <c r="M198" s="67"/>
      <c r="N198" s="67"/>
      <c r="O198" s="67"/>
      <c r="P198" s="67"/>
      <c r="Q198" s="67"/>
    </row>
    <row r="199" spans="1:17" x14ac:dyDescent="0.25">
      <c r="A199" s="67"/>
      <c r="B199" s="67"/>
      <c r="C199" s="67"/>
      <c r="D199" s="67"/>
      <c r="E199" s="67"/>
      <c r="F199" s="67"/>
      <c r="G199" s="67"/>
      <c r="H199" s="67"/>
      <c r="I199" s="67"/>
      <c r="J199" s="67"/>
      <c r="K199" s="67"/>
      <c r="L199" s="67"/>
      <c r="M199" s="67"/>
      <c r="N199" s="67"/>
      <c r="O199" s="67"/>
      <c r="P199" s="67"/>
      <c r="Q199" s="67"/>
    </row>
    <row r="200" spans="1:17" x14ac:dyDescent="0.25">
      <c r="A200" s="67"/>
      <c r="B200" s="67"/>
      <c r="C200" s="67"/>
      <c r="D200" s="67"/>
      <c r="E200" s="67"/>
      <c r="F200" s="67"/>
      <c r="G200" s="67"/>
      <c r="H200" s="67"/>
      <c r="I200" s="67"/>
      <c r="J200" s="67"/>
      <c r="K200" s="67"/>
      <c r="L200" s="67"/>
      <c r="M200" s="67"/>
      <c r="N200" s="67"/>
      <c r="O200" s="67"/>
      <c r="P200" s="67"/>
      <c r="Q200" s="67"/>
    </row>
    <row r="201" spans="1:17" x14ac:dyDescent="0.25">
      <c r="A201" s="67"/>
      <c r="B201" s="67"/>
      <c r="C201" s="67"/>
      <c r="D201" s="67"/>
      <c r="E201" s="67"/>
      <c r="F201" s="67"/>
      <c r="G201" s="67"/>
      <c r="H201" s="67"/>
      <c r="I201" s="67"/>
      <c r="J201" s="67"/>
      <c r="K201" s="67"/>
      <c r="L201" s="67"/>
      <c r="M201" s="67"/>
      <c r="N201" s="67"/>
      <c r="O201" s="67"/>
      <c r="P201" s="67"/>
      <c r="Q201" s="67"/>
    </row>
    <row r="202" spans="1:17" x14ac:dyDescent="0.25">
      <c r="A202" s="67"/>
      <c r="B202" s="67"/>
      <c r="C202" s="67"/>
      <c r="D202" s="67"/>
      <c r="E202" s="67"/>
      <c r="F202" s="67"/>
      <c r="G202" s="67"/>
      <c r="H202" s="67"/>
      <c r="I202" s="67"/>
      <c r="J202" s="67"/>
      <c r="K202" s="67"/>
      <c r="L202" s="67"/>
      <c r="M202" s="67"/>
      <c r="N202" s="67"/>
      <c r="O202" s="67"/>
      <c r="P202" s="67"/>
      <c r="Q202" s="67"/>
    </row>
    <row r="203" spans="1:17" x14ac:dyDescent="0.25">
      <c r="A203" s="67"/>
      <c r="B203" s="67"/>
      <c r="C203" s="67"/>
      <c r="D203" s="67"/>
      <c r="E203" s="67"/>
      <c r="F203" s="67"/>
      <c r="G203" s="67"/>
      <c r="H203" s="67"/>
      <c r="I203" s="67"/>
      <c r="J203" s="67"/>
      <c r="K203" s="67"/>
      <c r="L203" s="67"/>
      <c r="M203" s="67"/>
      <c r="N203" s="67"/>
      <c r="O203" s="67"/>
      <c r="P203" s="67"/>
      <c r="Q203" s="67"/>
    </row>
    <row r="204" spans="1:17" x14ac:dyDescent="0.25">
      <c r="A204" s="67"/>
      <c r="B204" s="67"/>
      <c r="C204" s="67"/>
      <c r="D204" s="67"/>
      <c r="E204" s="67"/>
      <c r="F204" s="67"/>
      <c r="G204" s="67"/>
      <c r="H204" s="67"/>
      <c r="I204" s="67"/>
      <c r="J204" s="67"/>
      <c r="K204" s="67"/>
      <c r="L204" s="67"/>
      <c r="M204" s="67"/>
      <c r="N204" s="67"/>
      <c r="O204" s="67"/>
      <c r="P204" s="67"/>
      <c r="Q204" s="67"/>
    </row>
    <row r="205" spans="1:17" x14ac:dyDescent="0.25">
      <c r="A205" s="67"/>
      <c r="B205" s="67"/>
      <c r="C205" s="67"/>
      <c r="D205" s="67"/>
      <c r="E205" s="67"/>
      <c r="F205" s="67"/>
      <c r="G205" s="67"/>
      <c r="H205" s="67"/>
      <c r="I205" s="67"/>
      <c r="J205" s="67"/>
      <c r="K205" s="67"/>
      <c r="L205" s="67"/>
      <c r="M205" s="67"/>
      <c r="N205" s="67"/>
      <c r="O205" s="67"/>
      <c r="P205" s="67"/>
      <c r="Q205" s="67"/>
    </row>
    <row r="206" spans="1:17" x14ac:dyDescent="0.25">
      <c r="A206" s="67"/>
      <c r="B206" s="67"/>
      <c r="C206" s="67"/>
      <c r="D206" s="67"/>
      <c r="E206" s="67"/>
      <c r="F206" s="67"/>
      <c r="G206" s="67"/>
      <c r="H206" s="67"/>
      <c r="I206" s="67"/>
      <c r="J206" s="67"/>
      <c r="K206" s="67"/>
      <c r="L206" s="67"/>
      <c r="M206" s="67"/>
      <c r="N206" s="67"/>
      <c r="O206" s="67"/>
      <c r="P206" s="67"/>
      <c r="Q206" s="67"/>
    </row>
    <row r="207" spans="1:17" x14ac:dyDescent="0.25">
      <c r="A207" s="67"/>
      <c r="B207" s="67"/>
      <c r="C207" s="67"/>
      <c r="D207" s="67"/>
      <c r="E207" s="67"/>
      <c r="F207" s="67"/>
      <c r="G207" s="67"/>
      <c r="H207" s="67"/>
      <c r="I207" s="67"/>
      <c r="J207" s="67"/>
      <c r="K207" s="67"/>
      <c r="L207" s="67"/>
      <c r="M207" s="67"/>
      <c r="N207" s="67"/>
      <c r="O207" s="67"/>
      <c r="P207" s="67"/>
      <c r="Q207" s="67"/>
    </row>
    <row r="208" spans="1:17" x14ac:dyDescent="0.25">
      <c r="A208" s="67"/>
      <c r="B208" s="67"/>
      <c r="C208" s="67"/>
      <c r="D208" s="67"/>
      <c r="E208" s="67"/>
      <c r="F208" s="67"/>
      <c r="G208" s="67"/>
      <c r="H208" s="67"/>
      <c r="I208" s="67"/>
      <c r="J208" s="67"/>
      <c r="K208" s="67"/>
      <c r="L208" s="67"/>
      <c r="M208" s="67"/>
      <c r="N208" s="67"/>
      <c r="O208" s="67"/>
      <c r="P208" s="67"/>
      <c r="Q208" s="67"/>
    </row>
    <row r="209" spans="1:17" x14ac:dyDescent="0.25">
      <c r="A209" s="67"/>
      <c r="B209" s="67"/>
      <c r="C209" s="67"/>
      <c r="D209" s="67"/>
      <c r="E209" s="67"/>
      <c r="F209" s="67"/>
      <c r="G209" s="67"/>
      <c r="H209" s="67"/>
      <c r="I209" s="67"/>
      <c r="J209" s="67"/>
      <c r="K209" s="67"/>
      <c r="L209" s="67"/>
      <c r="M209" s="67"/>
      <c r="N209" s="67"/>
      <c r="O209" s="67"/>
      <c r="P209" s="67"/>
      <c r="Q209" s="67"/>
    </row>
    <row r="210" spans="1:17" x14ac:dyDescent="0.25">
      <c r="A210" s="67"/>
      <c r="B210" s="67"/>
      <c r="C210" s="67"/>
      <c r="D210" s="67"/>
      <c r="E210" s="67"/>
      <c r="F210" s="67"/>
      <c r="G210" s="67"/>
      <c r="H210" s="67"/>
      <c r="I210" s="67"/>
      <c r="J210" s="67"/>
      <c r="K210" s="67"/>
      <c r="L210" s="67"/>
      <c r="M210" s="67"/>
      <c r="N210" s="67"/>
      <c r="O210" s="67"/>
      <c r="P210" s="67"/>
      <c r="Q210" s="67"/>
    </row>
    <row r="211" spans="1:17" x14ac:dyDescent="0.25">
      <c r="A211" s="67"/>
      <c r="B211" s="67"/>
      <c r="C211" s="67"/>
      <c r="D211" s="67"/>
      <c r="E211" s="67"/>
      <c r="F211" s="67"/>
      <c r="G211" s="67"/>
      <c r="H211" s="67"/>
      <c r="I211" s="67"/>
      <c r="J211" s="67"/>
      <c r="K211" s="67"/>
      <c r="L211" s="67"/>
      <c r="M211" s="67"/>
      <c r="N211" s="67"/>
      <c r="O211" s="67"/>
      <c r="P211" s="67"/>
      <c r="Q211" s="67"/>
    </row>
    <row r="212" spans="1:17" x14ac:dyDescent="0.25">
      <c r="A212" s="67"/>
      <c r="B212" s="67"/>
      <c r="C212" s="67"/>
      <c r="D212" s="67"/>
      <c r="E212" s="67"/>
      <c r="F212" s="67"/>
      <c r="G212" s="67"/>
      <c r="H212" s="67"/>
      <c r="I212" s="67"/>
      <c r="J212" s="67"/>
      <c r="K212" s="67"/>
      <c r="L212" s="67"/>
      <c r="M212" s="67"/>
      <c r="N212" s="67"/>
      <c r="O212" s="67"/>
      <c r="P212" s="67"/>
      <c r="Q212" s="67"/>
    </row>
    <row r="213" spans="1:17" x14ac:dyDescent="0.25">
      <c r="A213" s="67"/>
      <c r="B213" s="67"/>
      <c r="C213" s="67"/>
      <c r="D213" s="67"/>
      <c r="E213" s="67"/>
      <c r="F213" s="67"/>
      <c r="G213" s="67"/>
      <c r="H213" s="67"/>
      <c r="I213" s="67"/>
      <c r="J213" s="67"/>
      <c r="K213" s="67"/>
      <c r="L213" s="67"/>
      <c r="M213" s="67"/>
      <c r="N213" s="67"/>
      <c r="O213" s="67"/>
      <c r="P213" s="67"/>
      <c r="Q213" s="67"/>
    </row>
    <row r="214" spans="1:17" x14ac:dyDescent="0.25">
      <c r="A214" s="67"/>
      <c r="B214" s="67"/>
      <c r="C214" s="67"/>
      <c r="D214" s="67"/>
      <c r="E214" s="67"/>
      <c r="F214" s="67"/>
      <c r="G214" s="67"/>
      <c r="H214" s="67"/>
      <c r="I214" s="67"/>
      <c r="J214" s="67"/>
      <c r="K214" s="67"/>
      <c r="L214" s="67"/>
      <c r="M214" s="67"/>
      <c r="N214" s="67"/>
      <c r="O214" s="67"/>
      <c r="P214" s="67"/>
      <c r="Q214" s="67"/>
    </row>
    <row r="215" spans="1:17" x14ac:dyDescent="0.25">
      <c r="A215" s="67"/>
      <c r="B215" s="67"/>
      <c r="C215" s="67"/>
      <c r="D215" s="67"/>
      <c r="E215" s="67"/>
      <c r="F215" s="67"/>
      <c r="G215" s="67"/>
      <c r="H215" s="67"/>
      <c r="I215" s="67"/>
      <c r="J215" s="67"/>
      <c r="K215" s="67"/>
      <c r="L215" s="67"/>
      <c r="M215" s="67"/>
      <c r="N215" s="67"/>
      <c r="O215" s="67"/>
      <c r="P215" s="67"/>
      <c r="Q215" s="67"/>
    </row>
    <row r="216" spans="1:17" x14ac:dyDescent="0.25">
      <c r="A216" s="67"/>
      <c r="B216" s="67"/>
      <c r="C216" s="67"/>
      <c r="D216" s="67"/>
      <c r="E216" s="67"/>
      <c r="F216" s="67"/>
      <c r="G216" s="67"/>
      <c r="H216" s="67"/>
      <c r="I216" s="67"/>
      <c r="J216" s="67"/>
      <c r="K216" s="67"/>
      <c r="L216" s="67"/>
      <c r="M216" s="67"/>
      <c r="N216" s="67"/>
      <c r="O216" s="67"/>
      <c r="P216" s="67"/>
      <c r="Q216" s="67"/>
    </row>
    <row r="217" spans="1:17" x14ac:dyDescent="0.25">
      <c r="A217" s="67"/>
      <c r="B217" s="67"/>
      <c r="C217" s="67"/>
      <c r="D217" s="67"/>
      <c r="E217" s="67"/>
      <c r="F217" s="67"/>
      <c r="G217" s="67"/>
      <c r="H217" s="67"/>
      <c r="I217" s="67"/>
      <c r="J217" s="67"/>
      <c r="K217" s="67"/>
      <c r="L217" s="67"/>
      <c r="M217" s="67"/>
      <c r="N217" s="67"/>
      <c r="O217" s="67"/>
      <c r="P217" s="67"/>
      <c r="Q217" s="67"/>
    </row>
    <row r="218" spans="1:17" x14ac:dyDescent="0.25">
      <c r="A218" s="67"/>
      <c r="B218" s="67"/>
      <c r="C218" s="67"/>
      <c r="D218" s="67"/>
      <c r="E218" s="67"/>
      <c r="F218" s="67"/>
      <c r="G218" s="67"/>
      <c r="H218" s="67"/>
      <c r="I218" s="67"/>
      <c r="J218" s="67"/>
      <c r="K218" s="67"/>
      <c r="L218" s="67"/>
      <c r="M218" s="67"/>
      <c r="N218" s="67"/>
      <c r="O218" s="67"/>
      <c r="P218" s="67"/>
      <c r="Q218" s="67"/>
    </row>
    <row r="219" spans="1:17" x14ac:dyDescent="0.25">
      <c r="A219" s="67"/>
      <c r="B219" s="67"/>
      <c r="C219" s="67"/>
      <c r="D219" s="67"/>
      <c r="E219" s="67"/>
      <c r="F219" s="67"/>
      <c r="G219" s="67"/>
      <c r="H219" s="67"/>
      <c r="I219" s="67"/>
      <c r="J219" s="67"/>
      <c r="K219" s="67"/>
      <c r="L219" s="67"/>
      <c r="M219" s="67"/>
      <c r="N219" s="67"/>
      <c r="O219" s="67"/>
      <c r="P219" s="67"/>
      <c r="Q219" s="67"/>
    </row>
    <row r="220" spans="1:17" x14ac:dyDescent="0.25">
      <c r="A220" s="67"/>
      <c r="B220" s="67"/>
      <c r="C220" s="67"/>
      <c r="D220" s="67"/>
      <c r="E220" s="67"/>
      <c r="F220" s="67"/>
      <c r="G220" s="67"/>
      <c r="H220" s="67"/>
      <c r="I220" s="67"/>
      <c r="J220" s="67"/>
      <c r="K220" s="67"/>
      <c r="L220" s="67"/>
      <c r="M220" s="67"/>
      <c r="N220" s="67"/>
      <c r="O220" s="67"/>
      <c r="P220" s="67"/>
      <c r="Q220" s="67"/>
    </row>
    <row r="221" spans="1:17" x14ac:dyDescent="0.25">
      <c r="A221" s="67"/>
      <c r="B221" s="67"/>
      <c r="C221" s="67"/>
      <c r="D221" s="67"/>
      <c r="E221" s="67"/>
      <c r="F221" s="67"/>
      <c r="G221" s="67"/>
      <c r="H221" s="67"/>
      <c r="I221" s="67"/>
      <c r="J221" s="67"/>
      <c r="K221" s="67"/>
      <c r="L221" s="67"/>
      <c r="M221" s="67"/>
      <c r="N221" s="67"/>
      <c r="O221" s="67"/>
      <c r="P221" s="67"/>
      <c r="Q221" s="67"/>
    </row>
    <row r="222" spans="1:17" x14ac:dyDescent="0.25">
      <c r="A222" s="67"/>
      <c r="B222" s="67"/>
      <c r="C222" s="67"/>
      <c r="D222" s="67"/>
      <c r="E222" s="67"/>
      <c r="F222" s="67"/>
      <c r="G222" s="67"/>
      <c r="H222" s="67"/>
      <c r="I222" s="67"/>
      <c r="J222" s="67"/>
      <c r="K222" s="67"/>
      <c r="L222" s="67"/>
      <c r="M222" s="67"/>
      <c r="N222" s="67"/>
      <c r="O222" s="67"/>
      <c r="P222" s="67"/>
      <c r="Q222" s="67"/>
    </row>
    <row r="223" spans="1:17" x14ac:dyDescent="0.25">
      <c r="A223" s="67"/>
      <c r="B223" s="67"/>
      <c r="C223" s="67"/>
      <c r="D223" s="67"/>
      <c r="E223" s="67"/>
      <c r="F223" s="67"/>
      <c r="G223" s="67"/>
      <c r="H223" s="67"/>
      <c r="I223" s="67"/>
      <c r="J223" s="67"/>
      <c r="K223" s="67"/>
      <c r="L223" s="67"/>
      <c r="M223" s="67"/>
      <c r="N223" s="67"/>
      <c r="O223" s="67"/>
      <c r="P223" s="67"/>
      <c r="Q223" s="67"/>
    </row>
    <row r="224" spans="1:17" x14ac:dyDescent="0.25">
      <c r="A224" s="67"/>
      <c r="B224" s="67"/>
      <c r="C224" s="67"/>
      <c r="D224" s="67"/>
      <c r="E224" s="67"/>
      <c r="F224" s="67"/>
      <c r="G224" s="67"/>
      <c r="H224" s="67"/>
      <c r="I224" s="67"/>
      <c r="J224" s="67"/>
      <c r="K224" s="67"/>
      <c r="L224" s="67"/>
      <c r="M224" s="67"/>
      <c r="N224" s="67"/>
      <c r="O224" s="67"/>
      <c r="P224" s="67"/>
      <c r="Q224" s="67"/>
    </row>
    <row r="225" spans="1:17" x14ac:dyDescent="0.25">
      <c r="A225" s="67"/>
      <c r="B225" s="67"/>
      <c r="C225" s="67"/>
      <c r="D225" s="67"/>
      <c r="E225" s="67"/>
      <c r="F225" s="67"/>
      <c r="G225" s="67"/>
      <c r="H225" s="67"/>
      <c r="I225" s="67"/>
      <c r="J225" s="67"/>
      <c r="K225" s="67"/>
      <c r="L225" s="67"/>
      <c r="M225" s="67"/>
      <c r="N225" s="67"/>
      <c r="O225" s="67"/>
      <c r="P225" s="67"/>
      <c r="Q225" s="67"/>
    </row>
    <row r="226" spans="1:17" x14ac:dyDescent="0.25">
      <c r="A226" s="67"/>
      <c r="B226" s="67"/>
      <c r="C226" s="67"/>
      <c r="D226" s="67"/>
      <c r="E226" s="67"/>
      <c r="F226" s="67"/>
      <c r="G226" s="67"/>
      <c r="H226" s="67"/>
      <c r="I226" s="67"/>
      <c r="J226" s="67"/>
      <c r="K226" s="67"/>
      <c r="L226" s="67"/>
      <c r="M226" s="67"/>
      <c r="N226" s="67"/>
      <c r="O226" s="67"/>
      <c r="P226" s="67"/>
      <c r="Q226" s="67"/>
    </row>
    <row r="227" spans="1:17" x14ac:dyDescent="0.25">
      <c r="A227" s="67"/>
      <c r="B227" s="67"/>
      <c r="C227" s="67"/>
      <c r="D227" s="67"/>
      <c r="E227" s="67"/>
      <c r="F227" s="67"/>
      <c r="G227" s="67"/>
      <c r="H227" s="67"/>
      <c r="I227" s="67"/>
      <c r="J227" s="67"/>
      <c r="K227" s="67"/>
      <c r="L227" s="67"/>
      <c r="M227" s="67"/>
      <c r="N227" s="67"/>
      <c r="O227" s="67"/>
      <c r="P227" s="67"/>
      <c r="Q227" s="67"/>
    </row>
    <row r="228" spans="1:17" x14ac:dyDescent="0.25">
      <c r="A228" s="67"/>
      <c r="B228" s="67"/>
      <c r="C228" s="67"/>
      <c r="D228" s="67"/>
      <c r="E228" s="67"/>
      <c r="F228" s="67"/>
      <c r="G228" s="67"/>
      <c r="H228" s="67"/>
      <c r="I228" s="67"/>
      <c r="J228" s="67"/>
      <c r="K228" s="67"/>
      <c r="L228" s="67"/>
      <c r="M228" s="67"/>
      <c r="N228" s="67"/>
      <c r="O228" s="67"/>
      <c r="P228" s="67"/>
      <c r="Q228" s="67"/>
    </row>
    <row r="229" spans="1:17" x14ac:dyDescent="0.25">
      <c r="A229" s="67"/>
      <c r="B229" s="67"/>
      <c r="C229" s="67"/>
      <c r="D229" s="67"/>
      <c r="E229" s="67"/>
      <c r="F229" s="67"/>
      <c r="G229" s="67"/>
      <c r="H229" s="67"/>
      <c r="I229" s="67"/>
      <c r="J229" s="67"/>
      <c r="K229" s="67"/>
      <c r="L229" s="67"/>
      <c r="M229" s="67"/>
      <c r="N229" s="67"/>
      <c r="O229" s="67"/>
      <c r="P229" s="67"/>
      <c r="Q229" s="67"/>
    </row>
    <row r="230" spans="1:17" x14ac:dyDescent="0.25">
      <c r="A230" s="67"/>
      <c r="B230" s="67"/>
      <c r="C230" s="67"/>
      <c r="D230" s="67"/>
      <c r="E230" s="67"/>
      <c r="F230" s="67"/>
      <c r="G230" s="67"/>
      <c r="H230" s="67"/>
      <c r="I230" s="67"/>
      <c r="J230" s="67"/>
      <c r="K230" s="67"/>
      <c r="L230" s="67"/>
      <c r="M230" s="67"/>
      <c r="N230" s="67"/>
      <c r="O230" s="67"/>
      <c r="P230" s="67"/>
      <c r="Q230" s="67"/>
    </row>
    <row r="231" spans="1:17" x14ac:dyDescent="0.25">
      <c r="A231" s="67"/>
      <c r="B231" s="67"/>
      <c r="C231" s="67"/>
      <c r="D231" s="67"/>
      <c r="E231" s="67"/>
      <c r="F231" s="67"/>
      <c r="G231" s="67"/>
      <c r="H231" s="67"/>
      <c r="I231" s="67"/>
      <c r="J231" s="67"/>
      <c r="K231" s="67"/>
      <c r="L231" s="67"/>
      <c r="M231" s="67"/>
      <c r="N231" s="67"/>
      <c r="O231" s="67"/>
      <c r="P231" s="67"/>
      <c r="Q231" s="67"/>
    </row>
    <row r="232" spans="1:17" x14ac:dyDescent="0.25">
      <c r="A232" s="67"/>
      <c r="B232" s="67"/>
      <c r="C232" s="67"/>
      <c r="D232" s="67"/>
      <c r="E232" s="67"/>
      <c r="F232" s="67"/>
      <c r="G232" s="67"/>
      <c r="H232" s="67"/>
      <c r="I232" s="67"/>
      <c r="J232" s="67"/>
      <c r="K232" s="67"/>
      <c r="L232" s="67"/>
      <c r="M232" s="67"/>
      <c r="N232" s="67"/>
      <c r="O232" s="67"/>
      <c r="P232" s="67"/>
      <c r="Q232" s="67"/>
    </row>
    <row r="233" spans="1:17" x14ac:dyDescent="0.25">
      <c r="A233" s="67"/>
      <c r="B233" s="67"/>
      <c r="C233" s="67"/>
      <c r="D233" s="67"/>
      <c r="E233" s="67"/>
      <c r="F233" s="67"/>
      <c r="G233" s="67"/>
      <c r="H233" s="67"/>
      <c r="I233" s="67"/>
      <c r="J233" s="67"/>
      <c r="K233" s="67"/>
      <c r="L233" s="67"/>
      <c r="M233" s="67"/>
      <c r="N233" s="67"/>
      <c r="O233" s="67"/>
      <c r="P233" s="67"/>
      <c r="Q233" s="67"/>
    </row>
    <row r="234" spans="1:17" x14ac:dyDescent="0.25">
      <c r="A234" s="67"/>
      <c r="B234" s="67"/>
      <c r="C234" s="67"/>
      <c r="D234" s="67"/>
      <c r="E234" s="67"/>
      <c r="F234" s="67"/>
      <c r="G234" s="67"/>
      <c r="H234" s="67"/>
      <c r="I234" s="67"/>
      <c r="J234" s="67"/>
      <c r="K234" s="67"/>
      <c r="L234" s="67"/>
      <c r="M234" s="67"/>
      <c r="N234" s="67"/>
      <c r="O234" s="67"/>
      <c r="P234" s="67"/>
      <c r="Q234" s="67"/>
    </row>
    <row r="235" spans="1:17" x14ac:dyDescent="0.25">
      <c r="A235" s="67"/>
      <c r="B235" s="67"/>
      <c r="C235" s="67"/>
      <c r="D235" s="67"/>
      <c r="E235" s="67"/>
      <c r="F235" s="67"/>
      <c r="G235" s="67"/>
      <c r="H235" s="67"/>
      <c r="I235" s="67"/>
      <c r="J235" s="67"/>
      <c r="K235" s="67"/>
      <c r="L235" s="67"/>
      <c r="M235" s="67"/>
      <c r="N235" s="67"/>
      <c r="O235" s="67"/>
      <c r="P235" s="67"/>
      <c r="Q235" s="67"/>
    </row>
    <row r="236" spans="1:17" x14ac:dyDescent="0.25">
      <c r="A236" s="67"/>
      <c r="B236" s="67"/>
      <c r="C236" s="67"/>
      <c r="D236" s="67"/>
      <c r="E236" s="67"/>
      <c r="F236" s="67"/>
      <c r="G236" s="67"/>
      <c r="H236" s="67"/>
      <c r="I236" s="67"/>
      <c r="J236" s="67"/>
      <c r="K236" s="67"/>
      <c r="L236" s="67"/>
      <c r="M236" s="67"/>
      <c r="N236" s="67"/>
      <c r="O236" s="67"/>
      <c r="P236" s="67"/>
      <c r="Q236" s="67"/>
    </row>
    <row r="237" spans="1:17" x14ac:dyDescent="0.25">
      <c r="A237" s="67"/>
      <c r="B237" s="67"/>
      <c r="C237" s="67"/>
      <c r="D237" s="67"/>
      <c r="E237" s="67"/>
      <c r="F237" s="67"/>
      <c r="G237" s="67"/>
      <c r="H237" s="67"/>
      <c r="I237" s="67"/>
      <c r="J237" s="67"/>
      <c r="K237" s="67"/>
      <c r="L237" s="67"/>
      <c r="M237" s="67"/>
      <c r="N237" s="67"/>
      <c r="O237" s="67"/>
      <c r="P237" s="67"/>
      <c r="Q237" s="67"/>
    </row>
    <row r="238" spans="1:17" x14ac:dyDescent="0.25">
      <c r="A238" s="67"/>
      <c r="B238" s="67"/>
      <c r="C238" s="67"/>
      <c r="D238" s="67"/>
      <c r="E238" s="67"/>
      <c r="F238" s="67"/>
      <c r="G238" s="67"/>
      <c r="H238" s="67"/>
      <c r="I238" s="67"/>
      <c r="J238" s="67"/>
      <c r="K238" s="67"/>
      <c r="L238" s="67"/>
      <c r="M238" s="67"/>
      <c r="N238" s="67"/>
      <c r="O238" s="67"/>
      <c r="P238" s="67"/>
      <c r="Q238" s="67"/>
    </row>
    <row r="239" spans="1:17" x14ac:dyDescent="0.25">
      <c r="A239" s="67"/>
      <c r="B239" s="67"/>
      <c r="C239" s="67"/>
      <c r="D239" s="67"/>
      <c r="E239" s="67"/>
      <c r="F239" s="67"/>
      <c r="G239" s="67"/>
      <c r="H239" s="67"/>
      <c r="I239" s="67"/>
      <c r="J239" s="67"/>
      <c r="K239" s="67"/>
      <c r="L239" s="67"/>
      <c r="M239" s="67"/>
      <c r="N239" s="67"/>
      <c r="O239" s="67"/>
      <c r="P239" s="67"/>
      <c r="Q239" s="67"/>
    </row>
    <row r="240" spans="1:17" x14ac:dyDescent="0.25">
      <c r="A240" s="67"/>
      <c r="B240" s="67"/>
      <c r="C240" s="67"/>
      <c r="D240" s="67"/>
      <c r="E240" s="67"/>
      <c r="F240" s="67"/>
      <c r="G240" s="67"/>
      <c r="H240" s="67"/>
      <c r="I240" s="67"/>
      <c r="J240" s="67"/>
      <c r="K240" s="67"/>
      <c r="L240" s="67"/>
      <c r="M240" s="67"/>
      <c r="N240" s="67"/>
      <c r="O240" s="67"/>
      <c r="P240" s="67"/>
      <c r="Q240" s="67"/>
    </row>
    <row r="241" spans="1:17" x14ac:dyDescent="0.25">
      <c r="A241" s="67"/>
      <c r="B241" s="67"/>
      <c r="C241" s="67"/>
      <c r="D241" s="67"/>
      <c r="E241" s="67"/>
      <c r="F241" s="67"/>
      <c r="G241" s="67"/>
      <c r="H241" s="67"/>
      <c r="I241" s="67"/>
      <c r="J241" s="67"/>
      <c r="K241" s="67"/>
      <c r="L241" s="67"/>
      <c r="M241" s="67"/>
      <c r="N241" s="67"/>
      <c r="O241" s="67"/>
      <c r="P241" s="67"/>
      <c r="Q241" s="67"/>
    </row>
    <row r="242" spans="1:17" x14ac:dyDescent="0.25">
      <c r="A242" s="67"/>
      <c r="B242" s="67"/>
      <c r="C242" s="67"/>
      <c r="D242" s="67"/>
      <c r="E242" s="67"/>
      <c r="F242" s="67"/>
      <c r="G242" s="67"/>
      <c r="H242" s="67"/>
      <c r="I242" s="67"/>
      <c r="J242" s="67"/>
      <c r="K242" s="67"/>
      <c r="L242" s="67"/>
      <c r="M242" s="67"/>
      <c r="N242" s="67"/>
      <c r="O242" s="67"/>
      <c r="P242" s="67"/>
      <c r="Q242" s="67"/>
    </row>
    <row r="243" spans="1:17" x14ac:dyDescent="0.25">
      <c r="A243" s="67"/>
      <c r="B243" s="67"/>
      <c r="C243" s="67"/>
      <c r="D243" s="67"/>
      <c r="E243" s="67"/>
      <c r="F243" s="67"/>
      <c r="G243" s="67"/>
      <c r="H243" s="67"/>
      <c r="I243" s="67"/>
      <c r="J243" s="67"/>
      <c r="K243" s="67"/>
      <c r="L243" s="67"/>
      <c r="M243" s="67"/>
      <c r="N243" s="67"/>
      <c r="O243" s="67"/>
      <c r="P243" s="67"/>
      <c r="Q243" s="67"/>
    </row>
  </sheetData>
  <mergeCells count="2">
    <mergeCell ref="B3:E3"/>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AA44"/>
  <sheetViews>
    <sheetView topLeftCell="C1" zoomScaleNormal="100" workbookViewId="0">
      <selection activeCell="C18" sqref="C18"/>
    </sheetView>
  </sheetViews>
  <sheetFormatPr baseColWidth="10" defaultColWidth="11.42578125" defaultRowHeight="15" x14ac:dyDescent="0.25"/>
  <cols>
    <col min="1" max="1" width="3.85546875" customWidth="1"/>
    <col min="2" max="2" width="30.42578125" customWidth="1"/>
    <col min="3" max="3" width="44.28515625" customWidth="1"/>
    <col min="5" max="5" width="93.5703125" bestFit="1" customWidth="1"/>
  </cols>
  <sheetData>
    <row r="1" spans="1:27" s="393" customFormat="1" ht="18.75" customHeight="1" thickBot="1" x14ac:dyDescent="0.3">
      <c r="A1" s="507" t="s">
        <v>546</v>
      </c>
      <c r="B1" s="508"/>
      <c r="C1" s="508"/>
      <c r="D1" s="508"/>
      <c r="E1" s="509"/>
      <c r="F1" s="392"/>
      <c r="G1" s="392"/>
      <c r="H1" s="392"/>
      <c r="I1" s="392"/>
      <c r="J1" s="392"/>
      <c r="K1" s="392"/>
      <c r="L1" s="392"/>
      <c r="M1" s="392"/>
      <c r="N1" s="392"/>
      <c r="O1" s="392"/>
      <c r="P1" s="392"/>
      <c r="Q1" s="392"/>
      <c r="R1" s="392"/>
      <c r="S1" s="392"/>
      <c r="T1" s="392"/>
      <c r="U1" s="392"/>
      <c r="V1" s="392"/>
      <c r="W1" s="392"/>
      <c r="X1" s="392"/>
      <c r="Y1" s="392"/>
      <c r="Z1" s="392"/>
      <c r="AA1" s="392"/>
    </row>
    <row r="2" spans="1:27" ht="15.75" x14ac:dyDescent="0.25">
      <c r="B2" s="114" t="s">
        <v>545</v>
      </c>
    </row>
    <row r="3" spans="1:27" ht="16.5" thickBot="1" x14ac:dyDescent="0.3">
      <c r="B3" s="114"/>
    </row>
    <row r="4" spans="1:27" ht="23.25" customHeight="1" thickBot="1" x14ac:dyDescent="0.3">
      <c r="C4" s="518" t="s">
        <v>160</v>
      </c>
      <c r="D4" s="519"/>
      <c r="E4" s="116" t="s">
        <v>161</v>
      </c>
    </row>
    <row r="5" spans="1:27" ht="25.5" customHeight="1" x14ac:dyDescent="0.25">
      <c r="C5" s="118" t="s">
        <v>163</v>
      </c>
      <c r="D5" s="119"/>
      <c r="E5" s="124"/>
    </row>
    <row r="6" spans="1:27" x14ac:dyDescent="0.25">
      <c r="C6" s="120" t="s">
        <v>165</v>
      </c>
      <c r="D6" s="121"/>
      <c r="E6" s="115"/>
    </row>
    <row r="7" spans="1:27" x14ac:dyDescent="0.25">
      <c r="C7" s="120" t="s">
        <v>166</v>
      </c>
      <c r="D7" s="121"/>
      <c r="E7" s="115"/>
    </row>
    <row r="8" spans="1:27" ht="15.75" customHeight="1" x14ac:dyDescent="0.25">
      <c r="C8" s="120" t="s">
        <v>167</v>
      </c>
      <c r="D8" s="121"/>
      <c r="E8" s="115"/>
    </row>
    <row r="9" spans="1:27" x14ac:dyDescent="0.25">
      <c r="C9" s="120" t="s">
        <v>168</v>
      </c>
      <c r="D9" s="121"/>
      <c r="E9" s="125" t="s">
        <v>169</v>
      </c>
    </row>
    <row r="10" spans="1:27" ht="20.45" customHeight="1" x14ac:dyDescent="0.25">
      <c r="C10" s="120" t="s">
        <v>171</v>
      </c>
      <c r="D10" s="121"/>
      <c r="E10" s="125" t="s">
        <v>172</v>
      </c>
    </row>
    <row r="11" spans="1:27" ht="21.6" customHeight="1" thickBot="1" x14ac:dyDescent="0.3">
      <c r="C11" s="122" t="s">
        <v>173</v>
      </c>
      <c r="D11" s="123"/>
      <c r="E11" s="126" t="s">
        <v>174</v>
      </c>
    </row>
    <row r="12" spans="1:27" x14ac:dyDescent="0.25">
      <c r="B12" s="117" t="s">
        <v>175</v>
      </c>
    </row>
    <row r="13" spans="1:27" x14ac:dyDescent="0.25">
      <c r="B13" s="117" t="s">
        <v>176</v>
      </c>
    </row>
    <row r="14" spans="1:27" ht="21" customHeight="1" x14ac:dyDescent="0.25">
      <c r="B14" s="117" t="s">
        <v>177</v>
      </c>
    </row>
    <row r="15" spans="1:27" ht="24.6" customHeight="1" x14ac:dyDescent="0.25"/>
    <row r="17" ht="15.75" customHeight="1" x14ac:dyDescent="0.25"/>
    <row r="18" ht="15.75" customHeight="1" x14ac:dyDescent="0.25"/>
    <row r="19" ht="15.75" customHeight="1" x14ac:dyDescent="0.25"/>
    <row r="20" ht="15.75" customHeight="1" x14ac:dyDescent="0.25"/>
    <row r="21" ht="34.5" customHeight="1" x14ac:dyDescent="0.25"/>
    <row r="22" ht="24"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row r="30" ht="30" customHeight="1" x14ac:dyDescent="0.25"/>
    <row r="31" ht="30" customHeight="1" x14ac:dyDescent="0.25"/>
    <row r="32"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18.75" customHeight="1" x14ac:dyDescent="0.25"/>
  </sheetData>
  <mergeCells count="2">
    <mergeCell ref="C4:D4"/>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AA40"/>
  <sheetViews>
    <sheetView zoomScale="55" zoomScaleNormal="55" workbookViewId="0">
      <selection activeCell="L12" sqref="L12:L14"/>
    </sheetView>
  </sheetViews>
  <sheetFormatPr baseColWidth="10" defaultColWidth="11.42578125" defaultRowHeight="15" x14ac:dyDescent="0.25"/>
  <cols>
    <col min="1" max="1" width="10.85546875" style="4" customWidth="1"/>
    <col min="2" max="2" width="18.140625" style="4" customWidth="1"/>
    <col min="3" max="4" width="9.85546875" style="4" customWidth="1"/>
    <col min="5" max="5" width="8.85546875" style="4" customWidth="1"/>
    <col min="6" max="6" width="15.140625" style="4" customWidth="1"/>
    <col min="7" max="10" width="8.85546875" style="4" customWidth="1"/>
    <col min="12" max="12" width="20.5703125" customWidth="1"/>
    <col min="13" max="13" width="25.28515625" customWidth="1"/>
  </cols>
  <sheetData>
    <row r="1" spans="1:27" s="393" customFormat="1" ht="33.75" customHeight="1" x14ac:dyDescent="0.25">
      <c r="A1" s="476" t="s">
        <v>546</v>
      </c>
      <c r="B1" s="477"/>
      <c r="C1" s="477"/>
      <c r="D1" s="477"/>
      <c r="E1" s="477"/>
      <c r="F1" s="477"/>
      <c r="G1" s="477"/>
      <c r="H1" s="477"/>
      <c r="I1" s="477"/>
      <c r="J1" s="477"/>
      <c r="K1" s="392"/>
      <c r="L1" s="392"/>
      <c r="M1" s="392"/>
      <c r="N1" s="392"/>
      <c r="O1" s="392"/>
      <c r="P1" s="392"/>
      <c r="Q1" s="392"/>
      <c r="R1" s="392"/>
      <c r="S1" s="392"/>
      <c r="T1" s="392"/>
      <c r="U1" s="392"/>
      <c r="V1" s="392"/>
      <c r="W1" s="392"/>
      <c r="X1" s="392"/>
      <c r="Y1" s="392"/>
      <c r="Z1" s="392"/>
      <c r="AA1" s="392"/>
    </row>
    <row r="2" spans="1:27" ht="15.75" x14ac:dyDescent="0.25">
      <c r="A2" s="21" t="s">
        <v>378</v>
      </c>
    </row>
    <row r="3" spans="1:27" x14ac:dyDescent="0.25">
      <c r="A3" s="68"/>
    </row>
    <row r="4" spans="1:27" ht="45.75" thickBot="1" x14ac:dyDescent="0.3">
      <c r="A4" s="22" t="s">
        <v>184</v>
      </c>
      <c r="B4" s="22" t="s">
        <v>185</v>
      </c>
      <c r="C4" s="22" t="s">
        <v>186</v>
      </c>
      <c r="D4" s="22" t="s">
        <v>187</v>
      </c>
      <c r="E4" s="22" t="s">
        <v>188</v>
      </c>
      <c r="F4" s="22" t="s">
        <v>189</v>
      </c>
      <c r="G4" s="22" t="s">
        <v>190</v>
      </c>
      <c r="H4" s="22" t="s">
        <v>191</v>
      </c>
      <c r="I4" s="22" t="s">
        <v>192</v>
      </c>
      <c r="J4" s="22" t="s">
        <v>193</v>
      </c>
      <c r="L4" s="454" t="s">
        <v>600</v>
      </c>
      <c r="M4" s="67"/>
    </row>
    <row r="5" spans="1:27" ht="34.5" thickBot="1" x14ac:dyDescent="0.3">
      <c r="A5" s="1">
        <v>0</v>
      </c>
      <c r="B5" s="2"/>
      <c r="C5" s="2"/>
      <c r="D5" s="2"/>
      <c r="E5" s="2"/>
      <c r="F5" s="2"/>
      <c r="G5" s="2"/>
      <c r="H5" s="2"/>
      <c r="I5" s="2"/>
      <c r="J5" s="2"/>
      <c r="L5" s="455" t="s">
        <v>601</v>
      </c>
      <c r="M5" s="456"/>
    </row>
    <row r="6" spans="1:27" ht="15.75" thickBot="1" x14ac:dyDescent="0.3">
      <c r="A6" s="1">
        <v>0.05</v>
      </c>
      <c r="B6" s="2"/>
      <c r="C6" s="2"/>
      <c r="D6" s="2"/>
      <c r="E6" s="2"/>
      <c r="F6" s="2"/>
      <c r="G6" s="2"/>
      <c r="H6" s="2"/>
      <c r="I6" s="2"/>
      <c r="J6" s="2"/>
      <c r="L6" s="67"/>
      <c r="M6" s="67"/>
    </row>
    <row r="7" spans="1:27" x14ac:dyDescent="0.25">
      <c r="A7" s="1">
        <v>0.1</v>
      </c>
      <c r="B7" s="2"/>
      <c r="C7" s="2"/>
      <c r="D7" s="2"/>
      <c r="E7" s="2"/>
      <c r="F7" s="2"/>
      <c r="G7" s="2"/>
      <c r="H7" s="2"/>
      <c r="I7" s="2"/>
      <c r="J7" s="2"/>
      <c r="L7" s="523" t="s">
        <v>602</v>
      </c>
      <c r="M7" s="520"/>
    </row>
    <row r="8" spans="1:27" x14ac:dyDescent="0.25">
      <c r="A8" s="1">
        <v>0.15</v>
      </c>
      <c r="B8" s="2"/>
      <c r="C8" s="2"/>
      <c r="D8" s="2"/>
      <c r="E8" s="2"/>
      <c r="F8" s="2"/>
      <c r="G8" s="2"/>
      <c r="H8" s="2"/>
      <c r="I8" s="2"/>
      <c r="J8" s="2"/>
      <c r="L8" s="524"/>
      <c r="M8" s="521"/>
    </row>
    <row r="9" spans="1:27" ht="15.75" thickBot="1" x14ac:dyDescent="0.3">
      <c r="A9" s="1">
        <v>0.2</v>
      </c>
      <c r="B9" s="2"/>
      <c r="C9" s="2"/>
      <c r="D9" s="2"/>
      <c r="E9" s="2"/>
      <c r="F9" s="2"/>
      <c r="G9" s="2"/>
      <c r="H9" s="2"/>
      <c r="I9" s="2"/>
      <c r="J9" s="2"/>
      <c r="L9" s="525"/>
      <c r="M9" s="522"/>
    </row>
    <row r="10" spans="1:27" x14ac:dyDescent="0.25">
      <c r="A10" s="1">
        <v>0.25</v>
      </c>
      <c r="B10" s="2"/>
      <c r="C10" s="2"/>
      <c r="D10" s="2"/>
      <c r="E10" s="2"/>
      <c r="F10" s="2"/>
      <c r="G10" s="2"/>
      <c r="H10" s="2"/>
      <c r="I10" s="2"/>
      <c r="J10" s="2"/>
      <c r="L10" s="67"/>
      <c r="M10" s="67"/>
    </row>
    <row r="11" spans="1:27" ht="15.75" thickBot="1" x14ac:dyDescent="0.3">
      <c r="A11" s="1">
        <v>0.3</v>
      </c>
      <c r="B11" s="2"/>
      <c r="C11" s="2"/>
      <c r="D11" s="2"/>
      <c r="E11" s="2"/>
      <c r="F11" s="2"/>
      <c r="G11" s="2"/>
      <c r="H11" s="2"/>
      <c r="I11" s="2"/>
      <c r="J11" s="2"/>
      <c r="L11" s="67"/>
      <c r="M11" s="67"/>
    </row>
    <row r="12" spans="1:27" x14ac:dyDescent="0.25">
      <c r="A12" s="1">
        <v>0.35</v>
      </c>
      <c r="B12" s="2"/>
      <c r="C12" s="2"/>
      <c r="D12" s="2"/>
      <c r="E12" s="2"/>
      <c r="F12" s="2"/>
      <c r="G12" s="2"/>
      <c r="H12" s="2"/>
      <c r="I12" s="2"/>
      <c r="J12" s="2"/>
      <c r="L12" s="523" t="s">
        <v>603</v>
      </c>
      <c r="M12" s="520"/>
    </row>
    <row r="13" spans="1:27" ht="24.75" customHeight="1" x14ac:dyDescent="0.25">
      <c r="A13" s="1">
        <v>0.4</v>
      </c>
      <c r="B13" s="2"/>
      <c r="C13" s="2"/>
      <c r="D13" s="2"/>
      <c r="E13" s="2"/>
      <c r="F13" s="2"/>
      <c r="G13" s="2"/>
      <c r="H13" s="2"/>
      <c r="I13" s="2"/>
      <c r="J13" s="2"/>
      <c r="L13" s="524"/>
      <c r="M13" s="521"/>
    </row>
    <row r="14" spans="1:27" ht="24" customHeight="1" thickBot="1" x14ac:dyDescent="0.3">
      <c r="A14" s="1">
        <v>0.45</v>
      </c>
      <c r="B14" s="2"/>
      <c r="C14" s="2"/>
      <c r="D14" s="2"/>
      <c r="E14" s="2"/>
      <c r="F14" s="2"/>
      <c r="G14" s="2"/>
      <c r="H14" s="2"/>
      <c r="I14" s="2"/>
      <c r="J14" s="2"/>
      <c r="L14" s="525"/>
      <c r="M14" s="522"/>
    </row>
    <row r="15" spans="1:27" x14ac:dyDescent="0.25">
      <c r="A15" s="1">
        <v>0.5</v>
      </c>
      <c r="B15" s="2"/>
      <c r="C15" s="2"/>
      <c r="D15" s="2"/>
      <c r="E15" s="2"/>
      <c r="F15" s="2"/>
      <c r="G15" s="2"/>
      <c r="H15" s="2"/>
      <c r="I15" s="2"/>
      <c r="J15" s="2"/>
    </row>
    <row r="16" spans="1:27" x14ac:dyDescent="0.25">
      <c r="A16" s="1">
        <v>0.55000000000000004</v>
      </c>
      <c r="B16" s="2"/>
      <c r="C16" s="2"/>
      <c r="D16" s="2"/>
      <c r="E16" s="2"/>
      <c r="F16" s="2"/>
      <c r="G16" s="2"/>
      <c r="H16" s="2"/>
      <c r="I16" s="2"/>
      <c r="J16" s="2"/>
    </row>
    <row r="17" spans="1:23" x14ac:dyDescent="0.25">
      <c r="A17" s="1">
        <v>0.6</v>
      </c>
      <c r="B17" s="2"/>
      <c r="C17" s="2"/>
      <c r="D17" s="2"/>
      <c r="E17" s="2"/>
      <c r="F17" s="2"/>
      <c r="G17" s="2"/>
      <c r="H17" s="2"/>
      <c r="I17" s="2"/>
      <c r="J17" s="2"/>
    </row>
    <row r="18" spans="1:23" x14ac:dyDescent="0.25">
      <c r="A18" s="1">
        <v>0.65</v>
      </c>
      <c r="B18" s="2"/>
      <c r="C18" s="2"/>
      <c r="D18" s="2"/>
      <c r="E18" s="2"/>
      <c r="F18" s="2"/>
      <c r="G18" s="2"/>
      <c r="H18" s="2"/>
      <c r="I18" s="2"/>
      <c r="J18" s="2"/>
    </row>
    <row r="19" spans="1:23" x14ac:dyDescent="0.25">
      <c r="A19" s="1">
        <v>0.7</v>
      </c>
      <c r="B19" s="2"/>
      <c r="C19" s="2"/>
      <c r="D19" s="2"/>
      <c r="E19" s="2"/>
      <c r="F19" s="2"/>
      <c r="G19" s="2"/>
      <c r="H19" s="2"/>
      <c r="I19" s="2"/>
      <c r="J19" s="2"/>
    </row>
    <row r="20" spans="1:23" ht="23.25" customHeight="1" x14ac:dyDescent="0.25">
      <c r="A20" s="530" t="s">
        <v>194</v>
      </c>
      <c r="B20" s="530"/>
      <c r="C20" s="3"/>
      <c r="D20" s="3"/>
      <c r="E20" s="3"/>
      <c r="F20" s="3"/>
      <c r="G20" s="3"/>
      <c r="H20" s="3"/>
      <c r="I20" s="3"/>
      <c r="J20" s="3"/>
    </row>
    <row r="23" spans="1:23" x14ac:dyDescent="0.25">
      <c r="A23" s="67"/>
      <c r="B23" s="431" t="s">
        <v>595</v>
      </c>
      <c r="C23" s="432"/>
      <c r="D23" s="432"/>
      <c r="E23" s="67"/>
      <c r="F23" s="67"/>
      <c r="G23" s="67"/>
      <c r="H23" s="67"/>
      <c r="I23" s="67"/>
      <c r="J23" s="67"/>
      <c r="K23" s="67"/>
      <c r="L23" s="67"/>
      <c r="M23" s="67"/>
      <c r="N23" s="67"/>
      <c r="O23" s="67"/>
      <c r="P23" s="67"/>
      <c r="Q23" s="67"/>
      <c r="R23" s="67"/>
      <c r="S23" s="67"/>
      <c r="T23" s="67"/>
      <c r="U23" s="67"/>
    </row>
    <row r="24" spans="1:23" ht="16.5" thickBot="1" x14ac:dyDescent="0.3">
      <c r="A24" s="67"/>
      <c r="B24" s="433"/>
      <c r="C24" s="432"/>
      <c r="D24" s="432"/>
      <c r="E24" s="67"/>
      <c r="F24" s="67"/>
      <c r="G24" s="67"/>
      <c r="H24" s="67"/>
      <c r="I24" s="67"/>
      <c r="J24" s="67"/>
      <c r="K24" s="67"/>
      <c r="L24" s="67"/>
      <c r="M24" s="67"/>
      <c r="N24" s="67"/>
      <c r="O24" s="67"/>
      <c r="P24" s="67"/>
      <c r="Q24" s="67"/>
      <c r="R24" s="67"/>
      <c r="S24" s="67"/>
      <c r="T24" s="67"/>
      <c r="U24" s="67"/>
    </row>
    <row r="25" spans="1:23" s="66" customFormat="1" ht="34.5" customHeight="1" thickBot="1" x14ac:dyDescent="0.3">
      <c r="A25" s="429"/>
      <c r="C25" s="527" t="s">
        <v>596</v>
      </c>
      <c r="D25" s="528"/>
      <c r="E25" s="528"/>
      <c r="F25" s="528"/>
      <c r="G25" s="529"/>
      <c r="H25" s="429"/>
      <c r="I25" s="434"/>
      <c r="J25" s="445"/>
      <c r="K25" s="429"/>
      <c r="L25" s="434"/>
      <c r="M25" s="446"/>
      <c r="N25" s="429"/>
      <c r="O25" s="429"/>
      <c r="P25" s="429"/>
      <c r="Q25" s="429"/>
      <c r="R25" s="429"/>
      <c r="S25" s="429"/>
      <c r="T25" s="429"/>
      <c r="U25" s="429"/>
      <c r="V25" s="429"/>
      <c r="W25" s="429"/>
    </row>
    <row r="26" spans="1:23" ht="138.75" customHeight="1" thickBot="1" x14ac:dyDescent="0.3">
      <c r="A26" s="67"/>
      <c r="B26" s="435" t="s">
        <v>184</v>
      </c>
      <c r="C26" s="436" t="s">
        <v>597</v>
      </c>
      <c r="D26" s="437" t="s">
        <v>598</v>
      </c>
      <c r="E26" s="67"/>
      <c r="F26" s="438" t="s">
        <v>599</v>
      </c>
      <c r="G26" s="453"/>
      <c r="H26" s="67"/>
      <c r="I26" s="67"/>
      <c r="J26" s="67"/>
      <c r="K26" s="67"/>
      <c r="L26" s="67"/>
      <c r="M26" s="67"/>
      <c r="N26" s="67"/>
      <c r="O26" s="67"/>
      <c r="P26" s="67"/>
      <c r="Q26" s="67"/>
      <c r="R26" s="67"/>
      <c r="S26" s="67"/>
      <c r="T26" s="67"/>
      <c r="U26" s="67"/>
      <c r="V26" s="67"/>
      <c r="W26" s="67"/>
    </row>
    <row r="27" spans="1:23" x14ac:dyDescent="0.25">
      <c r="A27" s="67"/>
      <c r="B27" s="439">
        <v>0</v>
      </c>
      <c r="C27" s="447"/>
      <c r="D27" s="448"/>
      <c r="E27" s="67"/>
      <c r="F27" s="67"/>
      <c r="G27" s="440"/>
      <c r="H27" s="67"/>
      <c r="I27" s="67"/>
      <c r="J27" s="67"/>
      <c r="K27" s="526"/>
      <c r="L27" s="526"/>
      <c r="M27" s="441"/>
      <c r="N27" s="441"/>
      <c r="O27" s="67"/>
      <c r="P27" s="67"/>
      <c r="Q27" s="67"/>
      <c r="R27" s="67"/>
      <c r="S27" s="67"/>
      <c r="T27" s="67"/>
      <c r="U27" s="67"/>
      <c r="V27" s="67"/>
      <c r="W27" s="67"/>
    </row>
    <row r="28" spans="1:23" x14ac:dyDescent="0.25">
      <c r="A28" s="67"/>
      <c r="B28" s="442">
        <v>0.05</v>
      </c>
      <c r="C28" s="449"/>
      <c r="D28" s="450"/>
      <c r="E28" s="67"/>
      <c r="F28" s="67"/>
      <c r="G28" s="440"/>
      <c r="H28" s="67"/>
      <c r="I28" s="67"/>
      <c r="J28" s="67"/>
      <c r="K28" s="67"/>
      <c r="L28" s="67"/>
      <c r="M28" s="67"/>
      <c r="N28" s="67"/>
      <c r="O28" s="67"/>
      <c r="P28" s="67"/>
      <c r="Q28" s="67"/>
      <c r="R28" s="67"/>
      <c r="S28" s="67"/>
      <c r="T28" s="67"/>
      <c r="U28" s="67"/>
      <c r="V28" s="67"/>
      <c r="W28" s="67"/>
    </row>
    <row r="29" spans="1:23" x14ac:dyDescent="0.25">
      <c r="A29" s="67"/>
      <c r="B29" s="442">
        <v>0.1</v>
      </c>
      <c r="C29" s="447"/>
      <c r="D29" s="448"/>
      <c r="E29" s="67"/>
      <c r="F29" s="67"/>
      <c r="G29" s="440"/>
      <c r="H29" s="67"/>
      <c r="I29" s="67"/>
      <c r="J29" s="67"/>
      <c r="K29" s="67"/>
      <c r="L29" s="67"/>
      <c r="M29" s="67"/>
      <c r="N29" s="67"/>
      <c r="O29" s="67"/>
      <c r="P29" s="67"/>
      <c r="Q29" s="67"/>
      <c r="R29" s="67"/>
      <c r="S29" s="67"/>
      <c r="T29" s="67"/>
      <c r="U29" s="67"/>
      <c r="V29" s="67"/>
      <c r="W29" s="67"/>
    </row>
    <row r="30" spans="1:23" x14ac:dyDescent="0.25">
      <c r="A30" s="67"/>
      <c r="B30" s="442">
        <v>0.15</v>
      </c>
      <c r="C30" s="447"/>
      <c r="D30" s="448"/>
      <c r="E30" s="67"/>
      <c r="F30" s="67"/>
      <c r="G30" s="440"/>
      <c r="H30" s="67"/>
      <c r="I30" s="67"/>
      <c r="J30" s="67"/>
      <c r="K30" s="67"/>
      <c r="L30" s="67"/>
      <c r="M30" s="67"/>
      <c r="N30" s="67"/>
      <c r="O30" s="67"/>
      <c r="P30" s="67"/>
      <c r="Q30" s="67"/>
      <c r="R30" s="67"/>
      <c r="S30" s="67"/>
      <c r="T30" s="67"/>
      <c r="U30" s="67"/>
      <c r="V30" s="67"/>
      <c r="W30" s="67"/>
    </row>
    <row r="31" spans="1:23" x14ac:dyDescent="0.25">
      <c r="A31" s="67"/>
      <c r="B31" s="442">
        <v>0.2</v>
      </c>
      <c r="C31" s="447"/>
      <c r="D31" s="448"/>
      <c r="E31" s="67"/>
      <c r="F31" s="67"/>
      <c r="G31" s="440"/>
      <c r="H31" s="67"/>
      <c r="I31" s="67"/>
      <c r="J31" s="67"/>
      <c r="K31" s="67"/>
      <c r="L31" s="67"/>
      <c r="M31" s="67"/>
      <c r="N31" s="67"/>
      <c r="O31" s="67"/>
      <c r="P31" s="67"/>
      <c r="Q31" s="67"/>
      <c r="R31" s="67"/>
      <c r="S31" s="67"/>
      <c r="T31" s="67"/>
      <c r="U31" s="67"/>
      <c r="V31" s="67"/>
      <c r="W31" s="67"/>
    </row>
    <row r="32" spans="1:23" x14ac:dyDescent="0.25">
      <c r="A32" s="67"/>
      <c r="B32" s="442">
        <v>0.25</v>
      </c>
      <c r="C32" s="447"/>
      <c r="D32" s="448"/>
      <c r="E32" s="67"/>
      <c r="F32" s="67"/>
      <c r="G32" s="440"/>
      <c r="H32" s="67"/>
      <c r="I32" s="67"/>
      <c r="J32" s="67"/>
      <c r="K32" s="67"/>
      <c r="L32" s="67"/>
      <c r="M32" s="67"/>
      <c r="N32" s="67"/>
      <c r="O32" s="67"/>
      <c r="P32" s="67"/>
      <c r="Q32" s="67"/>
      <c r="R32" s="67"/>
      <c r="S32" s="67"/>
      <c r="T32" s="67"/>
      <c r="U32" s="67"/>
      <c r="V32" s="67"/>
      <c r="W32" s="67"/>
    </row>
    <row r="33" spans="1:23" x14ac:dyDescent="0.25">
      <c r="A33" s="67"/>
      <c r="B33" s="442">
        <v>0.3</v>
      </c>
      <c r="C33" s="447"/>
      <c r="D33" s="448"/>
      <c r="E33" s="67"/>
      <c r="F33" s="67"/>
      <c r="G33" s="440"/>
      <c r="H33" s="67"/>
      <c r="I33" s="67"/>
      <c r="J33" s="67"/>
      <c r="K33" s="67"/>
      <c r="L33" s="67"/>
      <c r="M33" s="67"/>
      <c r="N33" s="67"/>
      <c r="O33" s="67"/>
      <c r="P33" s="67"/>
      <c r="Q33" s="67"/>
      <c r="R33" s="67"/>
      <c r="S33" s="67"/>
      <c r="T33" s="67"/>
      <c r="U33" s="67"/>
      <c r="V33" s="67"/>
      <c r="W33" s="67"/>
    </row>
    <row r="34" spans="1:23" x14ac:dyDescent="0.25">
      <c r="A34" s="67"/>
      <c r="B34" s="442">
        <v>0.35</v>
      </c>
      <c r="C34" s="447"/>
      <c r="D34" s="448"/>
      <c r="E34" s="67"/>
      <c r="F34" s="67"/>
      <c r="G34" s="440"/>
      <c r="H34" s="67"/>
      <c r="I34" s="67"/>
      <c r="J34" s="67"/>
      <c r="K34" s="67"/>
      <c r="L34" s="67"/>
      <c r="M34" s="67"/>
      <c r="N34" s="67"/>
      <c r="O34" s="67"/>
      <c r="P34" s="67"/>
      <c r="Q34" s="67"/>
      <c r="R34" s="67"/>
      <c r="S34" s="67"/>
      <c r="T34" s="67"/>
      <c r="U34" s="67"/>
      <c r="V34" s="67"/>
      <c r="W34" s="67"/>
    </row>
    <row r="35" spans="1:23" x14ac:dyDescent="0.25">
      <c r="A35" s="67"/>
      <c r="B35" s="442">
        <v>0.4</v>
      </c>
      <c r="C35" s="447"/>
      <c r="D35" s="448"/>
      <c r="E35" s="67"/>
      <c r="F35" s="67"/>
      <c r="G35" s="440"/>
      <c r="H35" s="67"/>
      <c r="I35" s="67"/>
      <c r="J35" s="67"/>
      <c r="K35" s="67"/>
      <c r="L35" s="67"/>
      <c r="M35" s="67"/>
      <c r="N35" s="67"/>
      <c r="O35" s="67"/>
      <c r="P35" s="67"/>
      <c r="Q35" s="67"/>
      <c r="R35" s="67"/>
      <c r="S35" s="67"/>
      <c r="T35" s="67"/>
      <c r="U35" s="67"/>
      <c r="V35" s="67"/>
      <c r="W35" s="67"/>
    </row>
    <row r="36" spans="1:23" x14ac:dyDescent="0.25">
      <c r="A36" s="67"/>
      <c r="B36" s="442">
        <v>0.45</v>
      </c>
      <c r="C36" s="447"/>
      <c r="D36" s="448"/>
      <c r="E36" s="67"/>
      <c r="F36" s="67"/>
      <c r="G36" s="440"/>
      <c r="H36" s="67"/>
      <c r="I36" s="67"/>
      <c r="J36" s="67"/>
      <c r="K36" s="67"/>
      <c r="L36" s="67"/>
      <c r="M36" s="67"/>
      <c r="N36" s="67"/>
      <c r="O36" s="67"/>
      <c r="P36" s="67"/>
      <c r="Q36" s="67"/>
      <c r="R36" s="67"/>
      <c r="S36" s="67"/>
      <c r="T36" s="67"/>
      <c r="U36" s="67"/>
      <c r="V36" s="67"/>
      <c r="W36" s="67"/>
    </row>
    <row r="37" spans="1:23" x14ac:dyDescent="0.25">
      <c r="A37" s="67"/>
      <c r="B37" s="442">
        <v>0.5</v>
      </c>
      <c r="C37" s="447"/>
      <c r="D37" s="448"/>
      <c r="E37" s="67"/>
      <c r="F37" s="67"/>
      <c r="G37" s="440"/>
      <c r="H37" s="67"/>
      <c r="I37" s="67"/>
      <c r="J37" s="67"/>
      <c r="K37" s="67"/>
      <c r="L37" s="67"/>
      <c r="M37" s="67"/>
      <c r="N37" s="67"/>
      <c r="O37" s="67"/>
      <c r="P37" s="67"/>
      <c r="Q37" s="67"/>
      <c r="R37" s="67"/>
      <c r="S37" s="67"/>
      <c r="T37" s="67"/>
      <c r="U37" s="67"/>
      <c r="V37" s="67"/>
      <c r="W37" s="67"/>
    </row>
    <row r="38" spans="1:23" x14ac:dyDescent="0.25">
      <c r="A38" s="67"/>
      <c r="B38" s="442">
        <v>0.55000000000000004</v>
      </c>
      <c r="C38" s="447"/>
      <c r="D38" s="448"/>
      <c r="E38" s="67"/>
      <c r="F38" s="67"/>
      <c r="G38" s="440"/>
      <c r="H38" s="67"/>
      <c r="I38" s="67"/>
      <c r="J38" s="67"/>
      <c r="K38" s="67"/>
      <c r="L38" s="67"/>
      <c r="M38" s="67"/>
      <c r="N38" s="67"/>
      <c r="O38" s="67"/>
      <c r="P38" s="67"/>
      <c r="Q38" s="67"/>
      <c r="R38" s="67"/>
      <c r="S38" s="67"/>
      <c r="T38" s="67"/>
      <c r="U38" s="67"/>
      <c r="V38" s="67"/>
      <c r="W38" s="67"/>
    </row>
    <row r="39" spans="1:23" x14ac:dyDescent="0.25">
      <c r="A39" s="67"/>
      <c r="B39" s="442">
        <v>0.6</v>
      </c>
      <c r="C39" s="447"/>
      <c r="D39" s="448"/>
      <c r="E39" s="67"/>
      <c r="F39" s="67"/>
      <c r="G39" s="440"/>
      <c r="H39" s="67"/>
      <c r="I39" s="67"/>
      <c r="J39" s="67"/>
      <c r="K39" s="67"/>
      <c r="L39" s="67"/>
      <c r="M39" s="67"/>
      <c r="N39" s="67"/>
      <c r="O39" s="67"/>
      <c r="P39" s="67"/>
      <c r="Q39" s="67"/>
      <c r="R39" s="67"/>
      <c r="S39" s="67"/>
      <c r="T39" s="67"/>
      <c r="U39" s="67"/>
      <c r="V39" s="67"/>
    </row>
    <row r="40" spans="1:23" ht="15.75" thickBot="1" x14ac:dyDescent="0.3">
      <c r="A40" s="67"/>
      <c r="B40" s="442">
        <v>0.65</v>
      </c>
      <c r="C40" s="451"/>
      <c r="D40" s="452"/>
      <c r="E40" s="443"/>
      <c r="F40" s="443"/>
      <c r="G40" s="444"/>
      <c r="H40" s="67"/>
      <c r="I40" s="67"/>
      <c r="J40" s="67"/>
      <c r="K40" s="67"/>
      <c r="L40" s="67"/>
      <c r="M40" s="67"/>
      <c r="N40" s="67"/>
      <c r="O40" s="67"/>
      <c r="P40" s="67"/>
      <c r="Q40" s="67"/>
      <c r="R40" s="67"/>
      <c r="S40" s="67"/>
      <c r="T40" s="67"/>
      <c r="U40" s="67"/>
      <c r="V40" s="67"/>
    </row>
  </sheetData>
  <mergeCells count="8">
    <mergeCell ref="A1:J1"/>
    <mergeCell ref="A20:B20"/>
    <mergeCell ref="L7:L9"/>
    <mergeCell ref="M7:M9"/>
    <mergeCell ref="L12:L14"/>
    <mergeCell ref="M12:M14"/>
    <mergeCell ref="K27:L27"/>
    <mergeCell ref="C25:G25"/>
  </mergeCells>
  <dataValidations count="1">
    <dataValidation allowBlank="1" showInputMessage="1" showErrorMessage="1" prompt="Dans le cas d'un contrat de fourniture" sqref="I25" xr:uid="{DF2D5C92-56DD-4E75-BE76-B34C4C8456A5}"/>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BCF3-D280-4E6C-85D0-D66E0217964E}">
  <sheetPr>
    <tabColor theme="5"/>
  </sheetPr>
  <dimension ref="A1:AA57"/>
  <sheetViews>
    <sheetView topLeftCell="A13" workbookViewId="0">
      <selection activeCell="O9" sqref="O9"/>
    </sheetView>
  </sheetViews>
  <sheetFormatPr baseColWidth="10" defaultColWidth="9.140625" defaultRowHeight="15" x14ac:dyDescent="0.25"/>
  <cols>
    <col min="1" max="1" width="57.140625" style="66" customWidth="1"/>
    <col min="2" max="26" width="5.7109375" customWidth="1"/>
  </cols>
  <sheetData>
    <row r="1" spans="1:27" s="393" customFormat="1" ht="20.25" customHeight="1" thickBot="1" x14ac:dyDescent="0.3">
      <c r="A1" s="507" t="s">
        <v>546</v>
      </c>
      <c r="B1" s="508"/>
      <c r="C1" s="508"/>
      <c r="D1" s="508"/>
      <c r="E1" s="508"/>
      <c r="F1" s="508"/>
      <c r="G1" s="508"/>
      <c r="H1" s="508"/>
      <c r="I1" s="508"/>
      <c r="J1" s="508"/>
      <c r="K1" s="508"/>
      <c r="L1" s="508"/>
      <c r="M1" s="508"/>
      <c r="N1" s="508"/>
      <c r="O1" s="508"/>
      <c r="P1" s="508"/>
      <c r="Q1" s="508"/>
      <c r="R1" s="508"/>
      <c r="S1" s="508"/>
      <c r="T1" s="508"/>
      <c r="U1" s="508"/>
      <c r="V1" s="508"/>
      <c r="W1" s="508"/>
      <c r="X1" s="508"/>
      <c r="Y1" s="508"/>
      <c r="Z1" s="509"/>
      <c r="AA1" s="392"/>
    </row>
    <row r="2" spans="1:27" ht="15.75" x14ac:dyDescent="0.25">
      <c r="A2" s="397" t="s">
        <v>16</v>
      </c>
    </row>
    <row r="3" spans="1:27" ht="15.75" x14ac:dyDescent="0.25">
      <c r="A3" s="397"/>
    </row>
    <row r="4" spans="1:27" x14ac:dyDescent="0.25">
      <c r="A4" s="398" t="s">
        <v>553</v>
      </c>
    </row>
    <row r="5" spans="1:27" x14ac:dyDescent="0.25">
      <c r="A5" s="66" t="s">
        <v>554</v>
      </c>
    </row>
    <row r="6" spans="1:27" x14ac:dyDescent="0.25">
      <c r="A6" s="66" t="s">
        <v>555</v>
      </c>
    </row>
    <row r="7" spans="1:27" x14ac:dyDescent="0.25">
      <c r="A7" s="66" t="s">
        <v>556</v>
      </c>
    </row>
    <row r="8" spans="1:27" x14ac:dyDescent="0.25">
      <c r="A8" s="66" t="s">
        <v>557</v>
      </c>
    </row>
    <row r="9" spans="1:27" ht="30" x14ac:dyDescent="0.25">
      <c r="A9" s="66" t="s">
        <v>558</v>
      </c>
    </row>
    <row r="10" spans="1:27" ht="30" x14ac:dyDescent="0.25">
      <c r="A10" s="66" t="s">
        <v>559</v>
      </c>
    </row>
    <row r="11" spans="1:27" x14ac:dyDescent="0.25">
      <c r="A11" s="66" t="s">
        <v>560</v>
      </c>
    </row>
    <row r="12" spans="1:27" ht="15.75" thickBot="1" x14ac:dyDescent="0.3"/>
    <row r="13" spans="1:27" s="402" customFormat="1" ht="15.75" thickBot="1" x14ac:dyDescent="0.3">
      <c r="A13" s="399" t="s">
        <v>195</v>
      </c>
      <c r="B13" s="400">
        <v>1</v>
      </c>
      <c r="C13" s="400">
        <v>2</v>
      </c>
      <c r="D13" s="400">
        <v>3</v>
      </c>
      <c r="E13" s="400">
        <v>4</v>
      </c>
      <c r="F13" s="400">
        <v>5</v>
      </c>
      <c r="G13" s="400">
        <v>6</v>
      </c>
      <c r="H13" s="400">
        <v>7</v>
      </c>
      <c r="I13" s="400">
        <v>8</v>
      </c>
      <c r="J13" s="400">
        <v>9</v>
      </c>
      <c r="K13" s="400">
        <v>10</v>
      </c>
      <c r="L13" s="400">
        <v>11</v>
      </c>
      <c r="M13" s="400">
        <v>12</v>
      </c>
      <c r="N13" s="400">
        <v>13</v>
      </c>
      <c r="O13" s="400">
        <v>14</v>
      </c>
      <c r="P13" s="400">
        <v>15</v>
      </c>
      <c r="Q13" s="400">
        <v>16</v>
      </c>
      <c r="R13" s="400">
        <v>17</v>
      </c>
      <c r="S13" s="400">
        <v>18</v>
      </c>
      <c r="T13" s="400">
        <v>19</v>
      </c>
      <c r="U13" s="400">
        <v>20</v>
      </c>
      <c r="V13" s="400">
        <v>21</v>
      </c>
      <c r="W13" s="400">
        <v>22</v>
      </c>
      <c r="X13" s="400">
        <v>23</v>
      </c>
      <c r="Y13" s="400">
        <v>24</v>
      </c>
      <c r="Z13" s="401">
        <v>25</v>
      </c>
    </row>
    <row r="14" spans="1:27" s="67" customFormat="1" x14ac:dyDescent="0.25">
      <c r="A14" s="403" t="s">
        <v>561</v>
      </c>
      <c r="B14" s="404"/>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6"/>
    </row>
    <row r="15" spans="1:27" s="67" customFormat="1" ht="72.75" customHeight="1" x14ac:dyDescent="0.25">
      <c r="A15" s="407" t="s">
        <v>562</v>
      </c>
      <c r="B15" s="408"/>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10"/>
    </row>
    <row r="16" spans="1:27" s="67" customFormat="1" x14ac:dyDescent="0.25">
      <c r="A16" s="407"/>
      <c r="B16" s="408"/>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10"/>
    </row>
    <row r="17" spans="1:26" s="67" customFormat="1" x14ac:dyDescent="0.25">
      <c r="A17" s="407" t="s">
        <v>563</v>
      </c>
      <c r="B17" s="408"/>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10"/>
    </row>
    <row r="18" spans="1:26" s="67" customFormat="1" x14ac:dyDescent="0.25">
      <c r="A18" s="407" t="s">
        <v>564</v>
      </c>
      <c r="B18" s="408"/>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10"/>
    </row>
    <row r="19" spans="1:26" s="67" customFormat="1" x14ac:dyDescent="0.25">
      <c r="A19" s="411" t="s">
        <v>565</v>
      </c>
      <c r="B19" s="409">
        <f t="shared" ref="B19:Z19" si="0">B17*B18</f>
        <v>0</v>
      </c>
      <c r="C19" s="409">
        <f t="shared" si="0"/>
        <v>0</v>
      </c>
      <c r="D19" s="409">
        <f t="shared" si="0"/>
        <v>0</v>
      </c>
      <c r="E19" s="409">
        <f t="shared" si="0"/>
        <v>0</v>
      </c>
      <c r="F19" s="409">
        <f t="shared" si="0"/>
        <v>0</v>
      </c>
      <c r="G19" s="409">
        <f t="shared" si="0"/>
        <v>0</v>
      </c>
      <c r="H19" s="409">
        <f t="shared" si="0"/>
        <v>0</v>
      </c>
      <c r="I19" s="409">
        <f t="shared" si="0"/>
        <v>0</v>
      </c>
      <c r="J19" s="409">
        <f t="shared" si="0"/>
        <v>0</v>
      </c>
      <c r="K19" s="409">
        <f t="shared" si="0"/>
        <v>0</v>
      </c>
      <c r="L19" s="409">
        <f t="shared" si="0"/>
        <v>0</v>
      </c>
      <c r="M19" s="409">
        <f t="shared" si="0"/>
        <v>0</v>
      </c>
      <c r="N19" s="409">
        <f t="shared" si="0"/>
        <v>0</v>
      </c>
      <c r="O19" s="409">
        <f t="shared" si="0"/>
        <v>0</v>
      </c>
      <c r="P19" s="409">
        <f t="shared" si="0"/>
        <v>0</v>
      </c>
      <c r="Q19" s="409">
        <f t="shared" si="0"/>
        <v>0</v>
      </c>
      <c r="R19" s="409">
        <f t="shared" si="0"/>
        <v>0</v>
      </c>
      <c r="S19" s="409">
        <f t="shared" si="0"/>
        <v>0</v>
      </c>
      <c r="T19" s="409">
        <f t="shared" si="0"/>
        <v>0</v>
      </c>
      <c r="U19" s="409">
        <f t="shared" si="0"/>
        <v>0</v>
      </c>
      <c r="V19" s="409">
        <f t="shared" si="0"/>
        <v>0</v>
      </c>
      <c r="W19" s="409">
        <f t="shared" si="0"/>
        <v>0</v>
      </c>
      <c r="X19" s="409">
        <f t="shared" si="0"/>
        <v>0</v>
      </c>
      <c r="Y19" s="409">
        <f t="shared" si="0"/>
        <v>0</v>
      </c>
      <c r="Z19" s="410">
        <f t="shared" si="0"/>
        <v>0</v>
      </c>
    </row>
    <row r="20" spans="1:26" s="67" customFormat="1" x14ac:dyDescent="0.25">
      <c r="A20" s="407"/>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10"/>
    </row>
    <row r="21" spans="1:26" s="67" customFormat="1" x14ac:dyDescent="0.25">
      <c r="A21" s="407" t="s">
        <v>566</v>
      </c>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10"/>
    </row>
    <row r="22" spans="1:26" s="67" customFormat="1" x14ac:dyDescent="0.25">
      <c r="A22" s="407" t="s">
        <v>567</v>
      </c>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10"/>
    </row>
    <row r="23" spans="1:26" s="67" customFormat="1" x14ac:dyDescent="0.25">
      <c r="A23" s="407" t="s">
        <v>568</v>
      </c>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10"/>
    </row>
    <row r="24" spans="1:26" s="67" customFormat="1" x14ac:dyDescent="0.25">
      <c r="A24" s="407" t="s">
        <v>569</v>
      </c>
      <c r="B24" s="409"/>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10"/>
    </row>
    <row r="25" spans="1:26" s="67" customFormat="1" x14ac:dyDescent="0.25">
      <c r="A25" s="407" t="s">
        <v>570</v>
      </c>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10"/>
    </row>
    <row r="26" spans="1:26" s="67" customFormat="1" x14ac:dyDescent="0.25">
      <c r="A26" s="407" t="s">
        <v>571</v>
      </c>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10"/>
    </row>
    <row r="27" spans="1:26" s="67" customFormat="1" x14ac:dyDescent="0.25">
      <c r="A27" s="407" t="s">
        <v>572</v>
      </c>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10"/>
    </row>
    <row r="28" spans="1:26" s="67" customFormat="1" x14ac:dyDescent="0.25">
      <c r="A28" s="407"/>
      <c r="B28" s="409"/>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10"/>
    </row>
    <row r="29" spans="1:26" s="67" customFormat="1" x14ac:dyDescent="0.25">
      <c r="A29" s="411" t="s">
        <v>573</v>
      </c>
      <c r="B29" s="409">
        <f>B21*B22</f>
        <v>0</v>
      </c>
      <c r="C29" s="409">
        <f t="shared" ref="C29:Z29" si="1">C21*C22</f>
        <v>0</v>
      </c>
      <c r="D29" s="409">
        <f t="shared" si="1"/>
        <v>0</v>
      </c>
      <c r="E29" s="409">
        <f t="shared" si="1"/>
        <v>0</v>
      </c>
      <c r="F29" s="409">
        <f t="shared" si="1"/>
        <v>0</v>
      </c>
      <c r="G29" s="409">
        <f t="shared" si="1"/>
        <v>0</v>
      </c>
      <c r="H29" s="409">
        <f t="shared" si="1"/>
        <v>0</v>
      </c>
      <c r="I29" s="409">
        <f t="shared" si="1"/>
        <v>0</v>
      </c>
      <c r="J29" s="409">
        <f t="shared" si="1"/>
        <v>0</v>
      </c>
      <c r="K29" s="409">
        <f t="shared" si="1"/>
        <v>0</v>
      </c>
      <c r="L29" s="409">
        <f t="shared" si="1"/>
        <v>0</v>
      </c>
      <c r="M29" s="409">
        <f t="shared" si="1"/>
        <v>0</v>
      </c>
      <c r="N29" s="409">
        <f t="shared" si="1"/>
        <v>0</v>
      </c>
      <c r="O29" s="409">
        <f t="shared" si="1"/>
        <v>0</v>
      </c>
      <c r="P29" s="409">
        <f t="shared" si="1"/>
        <v>0</v>
      </c>
      <c r="Q29" s="409">
        <f t="shared" si="1"/>
        <v>0</v>
      </c>
      <c r="R29" s="409">
        <f t="shared" si="1"/>
        <v>0</v>
      </c>
      <c r="S29" s="409">
        <f t="shared" si="1"/>
        <v>0</v>
      </c>
      <c r="T29" s="409">
        <f t="shared" si="1"/>
        <v>0</v>
      </c>
      <c r="U29" s="409">
        <f t="shared" si="1"/>
        <v>0</v>
      </c>
      <c r="V29" s="409">
        <f t="shared" si="1"/>
        <v>0</v>
      </c>
      <c r="W29" s="409">
        <f t="shared" si="1"/>
        <v>0</v>
      </c>
      <c r="X29" s="409">
        <f t="shared" si="1"/>
        <v>0</v>
      </c>
      <c r="Y29" s="409">
        <f t="shared" si="1"/>
        <v>0</v>
      </c>
      <c r="Z29" s="410">
        <f t="shared" si="1"/>
        <v>0</v>
      </c>
    </row>
    <row r="30" spans="1:26" s="67" customFormat="1" ht="15.75" thickBot="1" x14ac:dyDescent="0.3">
      <c r="A30" s="412" t="s">
        <v>574</v>
      </c>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4"/>
    </row>
    <row r="31" spans="1:26" s="67" customFormat="1" ht="15.75" thickBot="1" x14ac:dyDescent="0.3">
      <c r="A31" s="415" t="s">
        <v>575</v>
      </c>
      <c r="B31" s="416">
        <f>B19+B29+B30</f>
        <v>0</v>
      </c>
      <c r="C31" s="416">
        <f t="shared" ref="C31:Z31" si="2">C19+C29+C30</f>
        <v>0</v>
      </c>
      <c r="D31" s="416">
        <f t="shared" si="2"/>
        <v>0</v>
      </c>
      <c r="E31" s="416">
        <f t="shared" si="2"/>
        <v>0</v>
      </c>
      <c r="F31" s="416">
        <f t="shared" si="2"/>
        <v>0</v>
      </c>
      <c r="G31" s="416">
        <f t="shared" si="2"/>
        <v>0</v>
      </c>
      <c r="H31" s="416">
        <f t="shared" si="2"/>
        <v>0</v>
      </c>
      <c r="I31" s="416">
        <f t="shared" si="2"/>
        <v>0</v>
      </c>
      <c r="J31" s="416">
        <f t="shared" si="2"/>
        <v>0</v>
      </c>
      <c r="K31" s="416">
        <f t="shared" si="2"/>
        <v>0</v>
      </c>
      <c r="L31" s="416">
        <f t="shared" si="2"/>
        <v>0</v>
      </c>
      <c r="M31" s="416">
        <f t="shared" si="2"/>
        <v>0</v>
      </c>
      <c r="N31" s="416">
        <f t="shared" si="2"/>
        <v>0</v>
      </c>
      <c r="O31" s="416">
        <f t="shared" si="2"/>
        <v>0</v>
      </c>
      <c r="P31" s="416">
        <f t="shared" si="2"/>
        <v>0</v>
      </c>
      <c r="Q31" s="416">
        <f t="shared" si="2"/>
        <v>0</v>
      </c>
      <c r="R31" s="416">
        <f t="shared" si="2"/>
        <v>0</v>
      </c>
      <c r="S31" s="416">
        <f t="shared" si="2"/>
        <v>0</v>
      </c>
      <c r="T31" s="416">
        <f t="shared" si="2"/>
        <v>0</v>
      </c>
      <c r="U31" s="416">
        <f t="shared" si="2"/>
        <v>0</v>
      </c>
      <c r="V31" s="416">
        <f t="shared" si="2"/>
        <v>0</v>
      </c>
      <c r="W31" s="416">
        <f t="shared" si="2"/>
        <v>0</v>
      </c>
      <c r="X31" s="416">
        <f t="shared" si="2"/>
        <v>0</v>
      </c>
      <c r="Y31" s="416">
        <f t="shared" si="2"/>
        <v>0</v>
      </c>
      <c r="Z31" s="417">
        <f t="shared" si="2"/>
        <v>0</v>
      </c>
    </row>
    <row r="32" spans="1:26" s="67" customFormat="1" x14ac:dyDescent="0.25">
      <c r="A32" s="418" t="s">
        <v>576</v>
      </c>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6"/>
    </row>
    <row r="33" spans="1:26" s="67" customFormat="1" x14ac:dyDescent="0.25">
      <c r="A33" s="419" t="s">
        <v>577</v>
      </c>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10"/>
    </row>
    <row r="34" spans="1:26" s="67" customFormat="1" x14ac:dyDescent="0.25">
      <c r="A34" s="407" t="s">
        <v>578</v>
      </c>
      <c r="B34" s="409"/>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10"/>
    </row>
    <row r="35" spans="1:26" s="67" customFormat="1" x14ac:dyDescent="0.25">
      <c r="A35" s="407" t="s">
        <v>579</v>
      </c>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10"/>
    </row>
    <row r="36" spans="1:26" s="67" customFormat="1" x14ac:dyDescent="0.25">
      <c r="A36" s="407" t="s">
        <v>580</v>
      </c>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10"/>
    </row>
    <row r="37" spans="1:26" s="67" customFormat="1" x14ac:dyDescent="0.25">
      <c r="A37" s="420" t="s">
        <v>581</v>
      </c>
      <c r="B37" s="409"/>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10"/>
    </row>
    <row r="38" spans="1:26" s="67" customFormat="1" x14ac:dyDescent="0.25">
      <c r="A38" s="420"/>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10"/>
    </row>
    <row r="39" spans="1:26" s="67" customFormat="1" x14ac:dyDescent="0.25">
      <c r="A39" s="421" t="s">
        <v>582</v>
      </c>
      <c r="B39" s="422">
        <f>SUM(B34:B38)</f>
        <v>0</v>
      </c>
      <c r="C39" s="422">
        <f t="shared" ref="C39:Z39" si="3">SUM(C34:C38)</f>
        <v>0</v>
      </c>
      <c r="D39" s="422">
        <f t="shared" si="3"/>
        <v>0</v>
      </c>
      <c r="E39" s="422">
        <f t="shared" si="3"/>
        <v>0</v>
      </c>
      <c r="F39" s="422">
        <f t="shared" si="3"/>
        <v>0</v>
      </c>
      <c r="G39" s="422">
        <f t="shared" si="3"/>
        <v>0</v>
      </c>
      <c r="H39" s="422">
        <f t="shared" si="3"/>
        <v>0</v>
      </c>
      <c r="I39" s="422">
        <f t="shared" si="3"/>
        <v>0</v>
      </c>
      <c r="J39" s="422">
        <f t="shared" si="3"/>
        <v>0</v>
      </c>
      <c r="K39" s="422">
        <f t="shared" si="3"/>
        <v>0</v>
      </c>
      <c r="L39" s="422">
        <f t="shared" si="3"/>
        <v>0</v>
      </c>
      <c r="M39" s="422">
        <f t="shared" si="3"/>
        <v>0</v>
      </c>
      <c r="N39" s="422">
        <f t="shared" si="3"/>
        <v>0</v>
      </c>
      <c r="O39" s="422">
        <f t="shared" si="3"/>
        <v>0</v>
      </c>
      <c r="P39" s="422">
        <f t="shared" si="3"/>
        <v>0</v>
      </c>
      <c r="Q39" s="422">
        <f t="shared" si="3"/>
        <v>0</v>
      </c>
      <c r="R39" s="422">
        <f t="shared" si="3"/>
        <v>0</v>
      </c>
      <c r="S39" s="422">
        <f t="shared" si="3"/>
        <v>0</v>
      </c>
      <c r="T39" s="422">
        <f t="shared" si="3"/>
        <v>0</v>
      </c>
      <c r="U39" s="422">
        <f t="shared" si="3"/>
        <v>0</v>
      </c>
      <c r="V39" s="422">
        <f t="shared" si="3"/>
        <v>0</v>
      </c>
      <c r="W39" s="422">
        <f t="shared" si="3"/>
        <v>0</v>
      </c>
      <c r="X39" s="422">
        <f t="shared" si="3"/>
        <v>0</v>
      </c>
      <c r="Y39" s="422">
        <f t="shared" si="3"/>
        <v>0</v>
      </c>
      <c r="Z39" s="423">
        <f t="shared" si="3"/>
        <v>0</v>
      </c>
    </row>
    <row r="40" spans="1:26" s="67" customFormat="1" x14ac:dyDescent="0.25">
      <c r="A40" s="407" t="s">
        <v>583</v>
      </c>
      <c r="B40" s="409"/>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10"/>
    </row>
    <row r="41" spans="1:26" s="67" customFormat="1" x14ac:dyDescent="0.25">
      <c r="A41" s="420" t="s">
        <v>581</v>
      </c>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10"/>
    </row>
    <row r="42" spans="1:26" s="67" customFormat="1" x14ac:dyDescent="0.25">
      <c r="A42" s="420"/>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10"/>
    </row>
    <row r="43" spans="1:26" s="67" customFormat="1" x14ac:dyDescent="0.25">
      <c r="A43" s="421" t="s">
        <v>584</v>
      </c>
      <c r="B43" s="422">
        <f>SUM(B40:B42)</f>
        <v>0</v>
      </c>
      <c r="C43" s="422">
        <f t="shared" ref="C43:Z43" si="4">SUM(C40:C42)</f>
        <v>0</v>
      </c>
      <c r="D43" s="422">
        <f t="shared" si="4"/>
        <v>0</v>
      </c>
      <c r="E43" s="422">
        <f t="shared" si="4"/>
        <v>0</v>
      </c>
      <c r="F43" s="422">
        <f t="shared" si="4"/>
        <v>0</v>
      </c>
      <c r="G43" s="422">
        <f t="shared" si="4"/>
        <v>0</v>
      </c>
      <c r="H43" s="422">
        <f t="shared" si="4"/>
        <v>0</v>
      </c>
      <c r="I43" s="422">
        <f t="shared" si="4"/>
        <v>0</v>
      </c>
      <c r="J43" s="422">
        <f t="shared" si="4"/>
        <v>0</v>
      </c>
      <c r="K43" s="422">
        <f t="shared" si="4"/>
        <v>0</v>
      </c>
      <c r="L43" s="422">
        <f t="shared" si="4"/>
        <v>0</v>
      </c>
      <c r="M43" s="422">
        <f t="shared" si="4"/>
        <v>0</v>
      </c>
      <c r="N43" s="422">
        <f t="shared" si="4"/>
        <v>0</v>
      </c>
      <c r="O43" s="422">
        <f t="shared" si="4"/>
        <v>0</v>
      </c>
      <c r="P43" s="422">
        <f t="shared" si="4"/>
        <v>0</v>
      </c>
      <c r="Q43" s="422">
        <f t="shared" si="4"/>
        <v>0</v>
      </c>
      <c r="R43" s="422">
        <f t="shared" si="4"/>
        <v>0</v>
      </c>
      <c r="S43" s="422">
        <f t="shared" si="4"/>
        <v>0</v>
      </c>
      <c r="T43" s="422">
        <f t="shared" si="4"/>
        <v>0</v>
      </c>
      <c r="U43" s="422">
        <f t="shared" si="4"/>
        <v>0</v>
      </c>
      <c r="V43" s="422">
        <f t="shared" si="4"/>
        <v>0</v>
      </c>
      <c r="W43" s="422">
        <f t="shared" si="4"/>
        <v>0</v>
      </c>
      <c r="X43" s="422">
        <f t="shared" si="4"/>
        <v>0</v>
      </c>
      <c r="Y43" s="422">
        <f t="shared" si="4"/>
        <v>0</v>
      </c>
      <c r="Z43" s="423">
        <f t="shared" si="4"/>
        <v>0</v>
      </c>
    </row>
    <row r="44" spans="1:26" s="67" customFormat="1" x14ac:dyDescent="0.25">
      <c r="A44" s="407" t="s">
        <v>585</v>
      </c>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10"/>
    </row>
    <row r="45" spans="1:26" s="67" customFormat="1" x14ac:dyDescent="0.25">
      <c r="A45" s="420"/>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10"/>
    </row>
    <row r="46" spans="1:26" s="67" customFormat="1" x14ac:dyDescent="0.25">
      <c r="A46" s="419" t="s">
        <v>586</v>
      </c>
      <c r="B46" s="422">
        <f>SUM(B44:B45)</f>
        <v>0</v>
      </c>
      <c r="C46" s="422">
        <f t="shared" ref="C46:Z46" si="5">SUM(C44:C45)</f>
        <v>0</v>
      </c>
      <c r="D46" s="422">
        <f t="shared" si="5"/>
        <v>0</v>
      </c>
      <c r="E46" s="422">
        <f t="shared" si="5"/>
        <v>0</v>
      </c>
      <c r="F46" s="422">
        <f t="shared" si="5"/>
        <v>0</v>
      </c>
      <c r="G46" s="422">
        <f t="shared" si="5"/>
        <v>0</v>
      </c>
      <c r="H46" s="422">
        <f t="shared" si="5"/>
        <v>0</v>
      </c>
      <c r="I46" s="422">
        <f t="shared" si="5"/>
        <v>0</v>
      </c>
      <c r="J46" s="422">
        <f t="shared" si="5"/>
        <v>0</v>
      </c>
      <c r="K46" s="422">
        <f t="shared" si="5"/>
        <v>0</v>
      </c>
      <c r="L46" s="422">
        <f t="shared" si="5"/>
        <v>0</v>
      </c>
      <c r="M46" s="422">
        <f t="shared" si="5"/>
        <v>0</v>
      </c>
      <c r="N46" s="422">
        <f t="shared" si="5"/>
        <v>0</v>
      </c>
      <c r="O46" s="422">
        <f t="shared" si="5"/>
        <v>0</v>
      </c>
      <c r="P46" s="422">
        <f t="shared" si="5"/>
        <v>0</v>
      </c>
      <c r="Q46" s="422">
        <f t="shared" si="5"/>
        <v>0</v>
      </c>
      <c r="R46" s="422">
        <f t="shared" si="5"/>
        <v>0</v>
      </c>
      <c r="S46" s="422">
        <f t="shared" si="5"/>
        <v>0</v>
      </c>
      <c r="T46" s="422">
        <f t="shared" si="5"/>
        <v>0</v>
      </c>
      <c r="U46" s="422">
        <f t="shared" si="5"/>
        <v>0</v>
      </c>
      <c r="V46" s="422">
        <f t="shared" si="5"/>
        <v>0</v>
      </c>
      <c r="W46" s="422">
        <f t="shared" si="5"/>
        <v>0</v>
      </c>
      <c r="X46" s="422">
        <f t="shared" si="5"/>
        <v>0</v>
      </c>
      <c r="Y46" s="422">
        <f t="shared" si="5"/>
        <v>0</v>
      </c>
      <c r="Z46" s="422">
        <f t="shared" si="5"/>
        <v>0</v>
      </c>
    </row>
    <row r="47" spans="1:26" s="67" customFormat="1" ht="15.75" thickBot="1" x14ac:dyDescent="0.3">
      <c r="A47" s="409"/>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09"/>
      <c r="Z47" s="410"/>
    </row>
    <row r="48" spans="1:26" s="67" customFormat="1" x14ac:dyDescent="0.25">
      <c r="A48" s="418" t="s">
        <v>587</v>
      </c>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6" s="67" customFormat="1" x14ac:dyDescent="0.25">
      <c r="A49" s="420" t="s">
        <v>588</v>
      </c>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10"/>
    </row>
    <row r="50" spans="1:26" s="67" customFormat="1" x14ac:dyDescent="0.25">
      <c r="A50" s="424" t="s">
        <v>589</v>
      </c>
      <c r="B50" s="409"/>
      <c r="C50" s="409"/>
      <c r="D50" s="409"/>
      <c r="E50" s="409"/>
      <c r="F50" s="409"/>
      <c r="G50" s="409"/>
      <c r="H50" s="409"/>
      <c r="I50" s="409"/>
      <c r="J50" s="409"/>
      <c r="K50" s="409"/>
      <c r="L50" s="409"/>
      <c r="M50" s="409"/>
      <c r="N50" s="409"/>
      <c r="O50" s="409"/>
      <c r="P50" s="409"/>
      <c r="Q50" s="409"/>
      <c r="R50" s="409"/>
      <c r="S50" s="409"/>
      <c r="T50" s="409"/>
      <c r="U50" s="409"/>
      <c r="V50" s="409"/>
      <c r="W50" s="409"/>
      <c r="X50" s="409"/>
      <c r="Y50" s="409"/>
      <c r="Z50" s="410"/>
    </row>
    <row r="51" spans="1:26" s="67" customFormat="1" x14ac:dyDescent="0.25">
      <c r="A51" s="420" t="s">
        <v>590</v>
      </c>
      <c r="B51" s="409"/>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10"/>
    </row>
    <row r="52" spans="1:26" s="67" customFormat="1" x14ac:dyDescent="0.25">
      <c r="A52" s="420" t="s">
        <v>591</v>
      </c>
      <c r="B52" s="409"/>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10"/>
    </row>
    <row r="53" spans="1:26" s="67" customFormat="1" x14ac:dyDescent="0.25">
      <c r="A53" s="421" t="s">
        <v>592</v>
      </c>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3"/>
    </row>
    <row r="54" spans="1:26" s="67" customFormat="1" ht="15.75" thickBot="1" x14ac:dyDescent="0.3">
      <c r="A54" s="425"/>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4"/>
    </row>
    <row r="55" spans="1:26" s="67" customFormat="1" ht="30.75" thickBot="1" x14ac:dyDescent="0.3">
      <c r="A55" s="415" t="s">
        <v>593</v>
      </c>
      <c r="B55" s="416">
        <f t="shared" ref="B55:Z55" si="6">B53+B46+B43+B39</f>
        <v>0</v>
      </c>
      <c r="C55" s="416">
        <f t="shared" si="6"/>
        <v>0</v>
      </c>
      <c r="D55" s="416">
        <f t="shared" si="6"/>
        <v>0</v>
      </c>
      <c r="E55" s="416">
        <f t="shared" si="6"/>
        <v>0</v>
      </c>
      <c r="F55" s="416">
        <f t="shared" si="6"/>
        <v>0</v>
      </c>
      <c r="G55" s="416">
        <f t="shared" si="6"/>
        <v>0</v>
      </c>
      <c r="H55" s="416">
        <f t="shared" si="6"/>
        <v>0</v>
      </c>
      <c r="I55" s="416">
        <f t="shared" si="6"/>
        <v>0</v>
      </c>
      <c r="J55" s="416">
        <f t="shared" si="6"/>
        <v>0</v>
      </c>
      <c r="K55" s="416">
        <f t="shared" si="6"/>
        <v>0</v>
      </c>
      <c r="L55" s="416">
        <f t="shared" si="6"/>
        <v>0</v>
      </c>
      <c r="M55" s="416">
        <f t="shared" si="6"/>
        <v>0</v>
      </c>
      <c r="N55" s="416">
        <f t="shared" si="6"/>
        <v>0</v>
      </c>
      <c r="O55" s="416">
        <f t="shared" si="6"/>
        <v>0</v>
      </c>
      <c r="P55" s="416">
        <f t="shared" si="6"/>
        <v>0</v>
      </c>
      <c r="Q55" s="416">
        <f t="shared" si="6"/>
        <v>0</v>
      </c>
      <c r="R55" s="416">
        <f t="shared" si="6"/>
        <v>0</v>
      </c>
      <c r="S55" s="416">
        <f t="shared" si="6"/>
        <v>0</v>
      </c>
      <c r="T55" s="416">
        <f t="shared" si="6"/>
        <v>0</v>
      </c>
      <c r="U55" s="416">
        <f t="shared" si="6"/>
        <v>0</v>
      </c>
      <c r="V55" s="416">
        <f t="shared" si="6"/>
        <v>0</v>
      </c>
      <c r="W55" s="416">
        <f t="shared" si="6"/>
        <v>0</v>
      </c>
      <c r="X55" s="416">
        <f t="shared" si="6"/>
        <v>0</v>
      </c>
      <c r="Y55" s="416">
        <f t="shared" si="6"/>
        <v>0</v>
      </c>
      <c r="Z55" s="417">
        <f t="shared" si="6"/>
        <v>0</v>
      </c>
    </row>
    <row r="56" spans="1:26" s="67" customFormat="1" ht="15.75" thickBot="1" x14ac:dyDescent="0.3">
      <c r="A56" s="426" t="s">
        <v>594</v>
      </c>
      <c r="B56" s="427">
        <f t="shared" ref="B56:Z56" si="7">B31-B55</f>
        <v>0</v>
      </c>
      <c r="C56" s="427">
        <f t="shared" si="7"/>
        <v>0</v>
      </c>
      <c r="D56" s="427">
        <f t="shared" si="7"/>
        <v>0</v>
      </c>
      <c r="E56" s="427">
        <f t="shared" si="7"/>
        <v>0</v>
      </c>
      <c r="F56" s="427">
        <f t="shared" si="7"/>
        <v>0</v>
      </c>
      <c r="G56" s="427">
        <f t="shared" si="7"/>
        <v>0</v>
      </c>
      <c r="H56" s="427">
        <f t="shared" si="7"/>
        <v>0</v>
      </c>
      <c r="I56" s="427">
        <f t="shared" si="7"/>
        <v>0</v>
      </c>
      <c r="J56" s="427">
        <f t="shared" si="7"/>
        <v>0</v>
      </c>
      <c r="K56" s="427">
        <f t="shared" si="7"/>
        <v>0</v>
      </c>
      <c r="L56" s="427">
        <f t="shared" si="7"/>
        <v>0</v>
      </c>
      <c r="M56" s="427">
        <f t="shared" si="7"/>
        <v>0</v>
      </c>
      <c r="N56" s="427">
        <f t="shared" si="7"/>
        <v>0</v>
      </c>
      <c r="O56" s="427">
        <f t="shared" si="7"/>
        <v>0</v>
      </c>
      <c r="P56" s="427">
        <f t="shared" si="7"/>
        <v>0</v>
      </c>
      <c r="Q56" s="427">
        <f t="shared" si="7"/>
        <v>0</v>
      </c>
      <c r="R56" s="427">
        <f t="shared" si="7"/>
        <v>0</v>
      </c>
      <c r="S56" s="427">
        <f t="shared" si="7"/>
        <v>0</v>
      </c>
      <c r="T56" s="427">
        <f t="shared" si="7"/>
        <v>0</v>
      </c>
      <c r="U56" s="427">
        <f t="shared" si="7"/>
        <v>0</v>
      </c>
      <c r="V56" s="427">
        <f t="shared" si="7"/>
        <v>0</v>
      </c>
      <c r="W56" s="427">
        <f t="shared" si="7"/>
        <v>0</v>
      </c>
      <c r="X56" s="427">
        <f t="shared" si="7"/>
        <v>0</v>
      </c>
      <c r="Y56" s="427">
        <f t="shared" si="7"/>
        <v>0</v>
      </c>
      <c r="Z56" s="428">
        <f t="shared" si="7"/>
        <v>0</v>
      </c>
    </row>
    <row r="57" spans="1:26" s="67" customFormat="1" x14ac:dyDescent="0.25">
      <c r="A57" s="429"/>
    </row>
  </sheetData>
  <mergeCells count="1">
    <mergeCell ref="A1:Z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4236460BACF14F8124E54B96D4F871" ma:contentTypeVersion="15" ma:contentTypeDescription="Crée un document." ma:contentTypeScope="" ma:versionID="25c331991452344b9f0a362cb0a11ab0">
  <xsd:schema xmlns:xsd="http://www.w3.org/2001/XMLSchema" xmlns:xs="http://www.w3.org/2001/XMLSchema" xmlns:p="http://schemas.microsoft.com/office/2006/metadata/properties" xmlns:ns2="2a5e44a5-5f11-428a-a25c-c47a3e8cab48" xmlns:ns3="fdf58644-03cd-470f-a924-695d40eb6135" targetNamespace="http://schemas.microsoft.com/office/2006/metadata/properties" ma:root="true" ma:fieldsID="35ac07660bfedfee72bcc07850d04a54" ns2:_="" ns3:_="">
    <xsd:import namespace="2a5e44a5-5f11-428a-a25c-c47a3e8cab48"/>
    <xsd:import namespace="fdf58644-03cd-470f-a924-695d40eb61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e44a5-5f11-428a-a25c-c47a3e8c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58644-03cd-470f-a924-695d40eb613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99763d1-a380-4a32-a438-407b43b94256}" ma:internalName="TaxCatchAll" ma:showField="CatchAllData" ma:web="fdf58644-03cd-470f-a924-695d40eb613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5e44a5-5f11-428a-a25c-c47a3e8cab48">
      <Terms xmlns="http://schemas.microsoft.com/office/infopath/2007/PartnerControls"/>
    </lcf76f155ced4ddcb4097134ff3c332f>
    <TaxCatchAll xmlns="fdf58644-03cd-470f-a924-695d40eb61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F65DF7-F8FF-4007-9A5E-05E871448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e44a5-5f11-428a-a25c-c47a3e8cab48"/>
    <ds:schemaRef ds:uri="fdf58644-03cd-470f-a924-695d40eb6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6C07CD-9508-4F55-A162-C8FDD921FE2B}">
  <ds:schemaRefs>
    <ds:schemaRef ds:uri="http://schemas.microsoft.com/office/2006/metadata/properties"/>
    <ds:schemaRef ds:uri="http://schemas.microsoft.com/office/infopath/2007/PartnerControls"/>
    <ds:schemaRef ds:uri="2a5e44a5-5f11-428a-a25c-c47a3e8cab48"/>
    <ds:schemaRef ds:uri="fdf58644-03cd-470f-a924-695d40eb6135"/>
  </ds:schemaRefs>
</ds:datastoreItem>
</file>

<file path=customXml/itemProps3.xml><?xml version="1.0" encoding="utf-8"?>
<ds:datastoreItem xmlns:ds="http://schemas.openxmlformats.org/officeDocument/2006/customXml" ds:itemID="{A536CDFF-EBDD-496B-982F-73FBDC466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10</vt:i4>
      </vt:variant>
    </vt:vector>
  </HeadingPairs>
  <TitlesOfParts>
    <vt:vector size="24" baseType="lpstr">
      <vt:lpstr>Accueil</vt:lpstr>
      <vt:lpstr>Volet Financier</vt:lpstr>
      <vt:lpstr>Tableau 1 Production ST RC</vt:lpstr>
      <vt:lpstr>Tableau 2 Besoins RC</vt:lpstr>
      <vt:lpstr>Tableau 3 Installation solaire </vt:lpstr>
      <vt:lpstr>Tableau 4 Décomposition métrés</vt:lpstr>
      <vt:lpstr>Tableau 5 OPEX</vt:lpstr>
      <vt:lpstr>Tableau 6 Impact subvention</vt:lpstr>
      <vt:lpstr>Tableau 8 CEP</vt:lpstr>
      <vt:lpstr>7. Déficit de financement</vt:lpstr>
      <vt:lpstr>Paramètres </vt:lpstr>
      <vt:lpstr>Données efficacité energétique</vt:lpstr>
      <vt:lpstr>Paramètres</vt:lpstr>
      <vt:lpstr>Feuil1</vt:lpstr>
      <vt:lpstr>_1__BUDGET_PREVISIONNEL_DE_L_OPERATION</vt:lpstr>
      <vt:lpstr>_2__PLAN_DE_FINANCEMENT</vt:lpstr>
      <vt:lpstr>Bois_Biomasse_énergie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THOUIN Simon</dc:creator>
  <cp:keywords/>
  <dc:description/>
  <cp:lastModifiedBy>THOUIN Simon</cp:lastModifiedBy>
  <cp:revision/>
  <dcterms:created xsi:type="dcterms:W3CDTF">2016-10-17T15:51:36Z</dcterms:created>
  <dcterms:modified xsi:type="dcterms:W3CDTF">2025-12-15T15:37:08Z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0x010100934236460BACF14F8124E54B96D4F871</vt:lpwstr>
  </property>
  <property fmtid="{D5CDD505-2E9C-101B-9397-08002B2CF9AE}" pid="3" name="MediaServiceImageTags">
    <vt:lpwstr/>
  </property>
  <property fmtid="{D5CDD505-2E9C-101B-9397-08002B2CF9AE}" pid="4" name="MSIP_Label_98ce3bfb-fff1-481a-835b-0a342757958d_Enabled">
    <vt:lpwstr>true</vt:lpwstr>
  </property>
  <property fmtid="{D5CDD505-2E9C-101B-9397-08002B2CF9AE}" pid="5" name="MSIP_Label_98ce3bfb-fff1-481a-835b-0a342757958d_SetDate">
    <vt:lpwstr>2025-10-14T12:15:17Z</vt:lpwstr>
  </property>
  <property fmtid="{D5CDD505-2E9C-101B-9397-08002B2CF9AE}" pid="6" name="MSIP_Label_98ce3bfb-fff1-481a-835b-0a342757958d_Method">
    <vt:lpwstr>Standard</vt:lpwstr>
  </property>
  <property fmtid="{D5CDD505-2E9C-101B-9397-08002B2CF9AE}" pid="7" name="MSIP_Label_98ce3bfb-fff1-481a-835b-0a342757958d_Name">
    <vt:lpwstr>C0 - Public</vt:lpwstr>
  </property>
  <property fmtid="{D5CDD505-2E9C-101B-9397-08002B2CF9AE}" pid="8" name="MSIP_Label_98ce3bfb-fff1-481a-835b-0a342757958d_SiteId">
    <vt:lpwstr>cb6c2492-4a85-4b15-85a1-ed94d47e5849</vt:lpwstr>
  </property>
  <property fmtid="{D5CDD505-2E9C-101B-9397-08002B2CF9AE}" pid="9" name="MSIP_Label_98ce3bfb-fff1-481a-835b-0a342757958d_ActionId">
    <vt:lpwstr>8c5aea02-7186-48a5-ac03-954d7d793cc9</vt:lpwstr>
  </property>
  <property fmtid="{D5CDD505-2E9C-101B-9397-08002B2CF9AE}" pid="10" name="MSIP_Label_98ce3bfb-fff1-481a-835b-0a342757958d_ContentBits">
    <vt:lpwstr>0</vt:lpwstr>
  </property>
  <property fmtid="{D5CDD505-2E9C-101B-9397-08002B2CF9AE}" pid="11" name="MSIP_Label_98ce3bfb-fff1-481a-835b-0a342757958d_Tag">
    <vt:lpwstr>10, 3, 0, 1</vt:lpwstr>
  </property>
</Properties>
</file>