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threadedComments/threadedComment1.xml" ContentType="application/vnd.ms-excel.threadedcomments+xml"/>
  <Override PartName="/xl/drawings/drawing4.xml" ContentType="application/vnd.openxmlformats-officedocument.drawing+xml"/>
  <Override PartName="/xl/comments3.xml" ContentType="application/vnd.openxmlformats-officedocument.spreadsheetml.comments+xml"/>
  <Override PartName="/xl/threadedComments/threadedComment2.xml" ContentType="application/vnd.ms-excel.threadedcomments+xml"/>
  <Override PartName="/xl/drawings/drawing5.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C:\Users\mainsanta\Downloads\OneDrive_2025-12-17\Réseau de chaleur\"/>
    </mc:Choice>
  </mc:AlternateContent>
  <xr:revisionPtr revIDLastSave="0" documentId="13_ncr:1_{D5759692-EA45-465D-A517-E225ECF78C8B}" xr6:coauthVersionLast="47" xr6:coauthVersionMax="47" xr10:uidLastSave="{00000000-0000-0000-0000-000000000000}"/>
  <bookViews>
    <workbookView xWindow="20370" yWindow="-120" windowWidth="29040" windowHeight="17520" firstSheet="6" xr2:uid="{00000000-000D-0000-FFFF-FFFF00000000}"/>
  </bookViews>
  <sheets>
    <sheet name="accueil" sheetId="12" r:id="rId1"/>
    <sheet name="Volet Financier" sheetId="20" r:id="rId2"/>
    <sheet name="1. Descript prod RC" sheetId="13" r:id="rId3"/>
    <sheet name="2. Besoins et montée en charge" sheetId="18" r:id="rId4"/>
    <sheet name="Données efficacité energétique" sheetId="17" state="hidden" r:id="rId5"/>
    <sheet name="3. Tableau des DN" sheetId="3" r:id="rId6"/>
    <sheet name="4. Impact aide sur prix vente" sheetId="15" r:id="rId7"/>
    <sheet name="5. Déficit de financement" sheetId="16" r:id="rId8"/>
    <sheet name="Zones climatiques" sheetId="19" state="hidden" r:id="rId9"/>
    <sheet name="Choix multiples" sheetId="2" state="hidden" r:id="rId10"/>
  </sheets>
  <externalReferences>
    <externalReference r:id="rId11"/>
    <externalReference r:id="rId12"/>
    <externalReference r:id="rId13"/>
    <externalReference r:id="rId14"/>
  </externalReferences>
  <definedNames>
    <definedName name="_1__BUDGET_PREVISIONNEL_DE_L_OPERATION">'Volet Financier'!$A$12</definedName>
    <definedName name="_2__PLAN_DE_FINANCEMENT">'Volet Financier'!$A$59</definedName>
    <definedName name="appoint" localSheetId="2">#REF!</definedName>
    <definedName name="appoint" localSheetId="3">#REF!</definedName>
    <definedName name="appoint" localSheetId="6">#REF!</definedName>
    <definedName name="appoint" localSheetId="7">#REF!</definedName>
    <definedName name="appoint" localSheetId="4">#REF!</definedName>
    <definedName name="appoint" localSheetId="8">#REF!</definedName>
    <definedName name="appoint">#REF!</definedName>
    <definedName name="Besoins_utiles_projet">'[1]caractéristiques projet'!$D$12</definedName>
    <definedName name="Bois_Biomasse_énergie">'Volet Financier'!#REF!</definedName>
    <definedName name="combustible" localSheetId="2">#REF!</definedName>
    <definedName name="combustible" localSheetId="3">#REF!</definedName>
    <definedName name="combustible" localSheetId="6">#REF!</definedName>
    <definedName name="combustible" localSheetId="7">#REF!</definedName>
    <definedName name="combustible" localSheetId="4">#REF!</definedName>
    <definedName name="combustible" localSheetId="8">#REF!</definedName>
    <definedName name="combustible">#REF!</definedName>
    <definedName name="Création_chauff_app" localSheetId="2">'[1]caractéristiques projet'!#REF!</definedName>
    <definedName name="Création_chauff_app" localSheetId="3">'[1]caractéristiques projet'!#REF!</definedName>
    <definedName name="Création_chauff_app" localSheetId="6">'[1]caractéristiques projet'!#REF!</definedName>
    <definedName name="Création_chauff_app" localSheetId="7">'[1]caractéristiques projet'!#REF!</definedName>
    <definedName name="Création_chauff_app" localSheetId="4">'[1]caractéristiques projet'!#REF!</definedName>
    <definedName name="Création_chauff_app" localSheetId="8">'[1]caractéristiques projet'!#REF!</definedName>
    <definedName name="Création_chauff_app">'[1]caractéristiques projet'!#REF!</definedName>
    <definedName name="essai" localSheetId="2">#REF!</definedName>
    <definedName name="essai" localSheetId="3">#REF!</definedName>
    <definedName name="essai" localSheetId="6">#REF!</definedName>
    <definedName name="essai" localSheetId="7">#REF!</definedName>
    <definedName name="essai" localSheetId="4">#REF!</definedName>
    <definedName name="essai" localSheetId="8">#REF!</definedName>
    <definedName name="essai">#REF!</definedName>
    <definedName name="filtration" localSheetId="2">#REF!</definedName>
    <definedName name="filtration" localSheetId="6">#REF!</definedName>
    <definedName name="filtration" localSheetId="4">#REF!</definedName>
    <definedName name="filtration">#REF!</definedName>
    <definedName name="financement">'Volet Financier'!#REF!</definedName>
    <definedName name="Fluide">'Choix multiples'!$B$5:$B$9</definedName>
    <definedName name="Géothermie___Opération_sur_aquifère_profond__200m">'Volet Financier'!#REF!</definedName>
    <definedName name="Géothermie_de_surface_et_PAC_associées">'Volet Financier'!#REF!</definedName>
    <definedName name="Grande" localSheetId="2">#REF!</definedName>
    <definedName name="Grande" localSheetId="3">#REF!</definedName>
    <definedName name="Grande" localSheetId="6">#REF!</definedName>
    <definedName name="Grande" localSheetId="7">#REF!</definedName>
    <definedName name="Grande" localSheetId="4">#REF!</definedName>
    <definedName name="Grande">#REF!</definedName>
    <definedName name="Liste_Besoins">[2]Paramètres!$A$5:$A$10</definedName>
    <definedName name="localisation">'[3]Déf. des données'!$A$17:$A$20</definedName>
    <definedName name="nature_activite">'[3]Déf. des données'!$A$24:$A$25</definedName>
    <definedName name="nb_nvle_ss">'[1]caractéristiques projet'!$D$34</definedName>
    <definedName name="ouinon" localSheetId="2">#REF!</definedName>
    <definedName name="ouinon" localSheetId="3">#REF!</definedName>
    <definedName name="ouinon" localSheetId="6">#REF!</definedName>
    <definedName name="ouinon" localSheetId="7">#REF!</definedName>
    <definedName name="ouinon" localSheetId="4">#REF!</definedName>
    <definedName name="ouinon" localSheetId="8">#REF!</definedName>
    <definedName name="ouinon">#REF!</definedName>
    <definedName name="parametres" localSheetId="2">#REF!</definedName>
    <definedName name="parametres" localSheetId="6">#REF!</definedName>
    <definedName name="parametres" localSheetId="4">#REF!</definedName>
    <definedName name="parametres">#REF!</definedName>
    <definedName name="Prix_biomasse">'[1]caractéristiques projet'!$D$22</definedName>
    <definedName name="Prod_biomasse">'[1]caractéristiques projet'!$D$18</definedName>
    <definedName name="Prod_chaud_app">'[1]caractéristiques projet'!$D$27</definedName>
    <definedName name="Puiss_app_exist" localSheetId="2">'[1]caractéristiques projet'!#REF!</definedName>
    <definedName name="Puiss_app_exist" localSheetId="3">'[1]caractéristiques projet'!#REF!</definedName>
    <definedName name="Puiss_app_exist" localSheetId="6">'[1]caractéristiques projet'!#REF!</definedName>
    <definedName name="Puiss_app_exist" localSheetId="7">'[1]caractéristiques projet'!#REF!</definedName>
    <definedName name="Puiss_app_exist" localSheetId="4">'[1]caractéristiques projet'!#REF!</definedName>
    <definedName name="Puiss_app_exist" localSheetId="8">'[1]caractéristiques projet'!#REF!</definedName>
    <definedName name="Puiss_app_exist">'[1]caractéristiques projet'!#REF!</definedName>
    <definedName name="Puiss_appoint">'[1]caractéristiques projet'!$D$26</definedName>
    <definedName name="Puissance_biomasse">'[1]caractéristiques projet'!$D$17</definedName>
    <definedName name="Récupération_de_chaleur">'Volet Financier'!#REF!</definedName>
    <definedName name="Récupération_sur_eaux_usées_et_eaux_de_mer">'Volet Financier'!#REF!</definedName>
    <definedName name="reseau" localSheetId="2">#REF!</definedName>
    <definedName name="reseau" localSheetId="3">#REF!</definedName>
    <definedName name="reseau" localSheetId="6">#REF!</definedName>
    <definedName name="reseau" localSheetId="7">#REF!</definedName>
    <definedName name="reseau" localSheetId="4">#REF!</definedName>
    <definedName name="reseau" localSheetId="8">#REF!</definedName>
    <definedName name="reseau">#REF!</definedName>
    <definedName name="Réseau_de_chaleur_et_ou_de_froid">'Volet Financier'!$A$20</definedName>
    <definedName name="Solaire">'Volet Financier'!#REF!</definedName>
    <definedName name="Statut_investisseur">'[1]caractéristiques projet'!$D$10</definedName>
    <definedName name="supportjuridique">'[4]partenaire1-Coord'!$AO$1:$AO$2</definedName>
    <definedName name="taille_ent">'[3]Déf. des données'!$A$29:$A$31</definedName>
    <definedName name="top">'Volet Financier'!#REF!</definedName>
    <definedName name="type_de_projet" localSheetId="2">#REF!</definedName>
    <definedName name="type_de_projet" localSheetId="3">#REF!</definedName>
    <definedName name="type_de_projet" localSheetId="6">#REF!</definedName>
    <definedName name="type_de_projet" localSheetId="7">#REF!</definedName>
    <definedName name="type_de_projet" localSheetId="4">#REF!</definedName>
    <definedName name="type_de_projet" localSheetId="8">#REF!</definedName>
    <definedName name="type_de_projet">#REF!</definedName>
    <definedName name="type_investisseur" localSheetId="2">#REF!</definedName>
    <definedName name="type_investisseur" localSheetId="6">#REF!</definedName>
    <definedName name="type_investisseur" localSheetId="4">#REF!</definedName>
    <definedName name="type_investisseur">#REF!</definedName>
    <definedName name="Type_projet">'[1]caractéristiques projet'!$D$9</definedName>
    <definedName name="typerèglement">'[4]partenaire1-Coord'!$AT$1:$AT$4</definedName>
    <definedName name="Ventes_clients" localSheetId="2">'[1]caractéristiques projet'!#REF!</definedName>
    <definedName name="Ventes_clients" localSheetId="3">'[1]caractéristiques projet'!#REF!</definedName>
    <definedName name="Ventes_clients" localSheetId="6">'[1]caractéristiques projet'!#REF!</definedName>
    <definedName name="Ventes_clients" localSheetId="7">'[1]caractéristiques projet'!#REF!</definedName>
    <definedName name="Ventes_clients" localSheetId="4">'[1]caractéristiques projet'!#REF!</definedName>
    <definedName name="Ventes_clients" localSheetId="8">'[1]caractéristiques projet'!#REF!</definedName>
    <definedName name="Ventes_clients">'[1]caractéristiques projet'!#REF!</definedName>
    <definedName name="_xlnm.Print_Area" localSheetId="1">'Volet Financier'!$A$1:$E$58</definedName>
    <definedName name="ZoneListe">#REF!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5" i="16" l="1"/>
  <c r="A49" i="16"/>
  <c r="L28" i="15"/>
  <c r="H28" i="15"/>
  <c r="D28" i="15"/>
  <c r="D29" i="13"/>
  <c r="E78" i="20"/>
  <c r="E55" i="20"/>
  <c r="E46" i="20"/>
  <c r="E44" i="20"/>
  <c r="E39" i="20"/>
  <c r="E33" i="20"/>
  <c r="E25" i="20"/>
  <c r="F64" i="13" l="1"/>
  <c r="E64" i="13"/>
  <c r="E29" i="13" l="1"/>
  <c r="B46" i="16" l="1"/>
  <c r="B45" i="16"/>
  <c r="B43" i="16"/>
  <c r="B41" i="16"/>
  <c r="B39" i="16"/>
  <c r="B35" i="16"/>
  <c r="B37" i="16"/>
  <c r="B33" i="16"/>
  <c r="C31" i="16"/>
  <c r="B31" i="16"/>
  <c r="U31" i="16" l="1"/>
  <c r="V43" i="16"/>
  <c r="N35" i="16"/>
  <c r="C35" i="16"/>
  <c r="V35" i="16" s="1"/>
  <c r="D35" i="16"/>
  <c r="E35" i="16"/>
  <c r="F35" i="16"/>
  <c r="G35" i="16"/>
  <c r="H35" i="16"/>
  <c r="I35" i="16"/>
  <c r="J35" i="16"/>
  <c r="K35" i="16"/>
  <c r="L35" i="16"/>
  <c r="M35" i="16"/>
  <c r="O35" i="16"/>
  <c r="P35" i="16"/>
  <c r="Q35" i="16"/>
  <c r="R35" i="16"/>
  <c r="S35" i="16"/>
  <c r="T35" i="16"/>
  <c r="U35" i="16"/>
  <c r="V33" i="16"/>
  <c r="N37" i="16"/>
  <c r="C37" i="16"/>
  <c r="D37" i="16"/>
  <c r="E37" i="16"/>
  <c r="F37" i="16"/>
  <c r="G37" i="16"/>
  <c r="H37" i="16"/>
  <c r="I37" i="16"/>
  <c r="J37" i="16"/>
  <c r="K37" i="16"/>
  <c r="L37" i="16"/>
  <c r="M37" i="16"/>
  <c r="O37" i="16"/>
  <c r="P37" i="16"/>
  <c r="Q37" i="16"/>
  <c r="R37" i="16"/>
  <c r="S37" i="16"/>
  <c r="T37" i="16"/>
  <c r="U37" i="16"/>
  <c r="V37" i="16"/>
  <c r="Q3" i="18" l="1"/>
  <c r="F28" i="13"/>
  <c r="K26" i="13"/>
  <c r="H26" i="13"/>
  <c r="D27" i="13"/>
  <c r="E28" i="13"/>
  <c r="D28" i="13"/>
  <c r="E25" i="13"/>
  <c r="D25" i="13"/>
  <c r="E24" i="13"/>
  <c r="D24" i="13"/>
  <c r="C39" i="16" l="1"/>
  <c r="D31" i="16"/>
  <c r="F24" i="13"/>
  <c r="D39" i="16" l="1"/>
  <c r="E31" i="16"/>
  <c r="S8" i="18"/>
  <c r="T8" i="18" s="1"/>
  <c r="S13" i="18"/>
  <c r="T13" i="18" s="1"/>
  <c r="S12" i="18"/>
  <c r="T12" i="18" s="1"/>
  <c r="S11" i="18"/>
  <c r="T11" i="18" s="1"/>
  <c r="S9" i="18"/>
  <c r="T9" i="18" s="1"/>
  <c r="O8" i="18"/>
  <c r="O9" i="18"/>
  <c r="H10" i="18"/>
  <c r="I10" i="18"/>
  <c r="S10" i="18" s="1"/>
  <c r="T10" i="18" s="1"/>
  <c r="J10" i="18"/>
  <c r="K10" i="18"/>
  <c r="L10" i="18"/>
  <c r="M10" i="18"/>
  <c r="N10" i="18"/>
  <c r="Q10" i="18"/>
  <c r="R10" i="18"/>
  <c r="O11" i="18"/>
  <c r="O12" i="18"/>
  <c r="O13" i="18"/>
  <c r="H14" i="18"/>
  <c r="H15" i="18" s="1"/>
  <c r="I14" i="18"/>
  <c r="S14" i="18" s="1"/>
  <c r="T14" i="18" s="1"/>
  <c r="J14" i="18"/>
  <c r="J15" i="18" s="1"/>
  <c r="K14" i="18"/>
  <c r="K15" i="18" s="1"/>
  <c r="L14" i="18"/>
  <c r="M14" i="18"/>
  <c r="N14" i="18"/>
  <c r="N15" i="18" s="1"/>
  <c r="Q14" i="18"/>
  <c r="Q15" i="18" s="1"/>
  <c r="R14" i="18"/>
  <c r="F13" i="17"/>
  <c r="F20" i="17"/>
  <c r="AN50" i="17"/>
  <c r="AO50" i="17"/>
  <c r="AP50" i="17"/>
  <c r="AQ50" i="17"/>
  <c r="AR50" i="17"/>
  <c r="AS50" i="17"/>
  <c r="AT50" i="17"/>
  <c r="AU50" i="17"/>
  <c r="AV50" i="17"/>
  <c r="AW50" i="17"/>
  <c r="AX50" i="17"/>
  <c r="A51" i="16" l="1"/>
  <c r="F31" i="16"/>
  <c r="E39" i="16"/>
  <c r="O14" i="18"/>
  <c r="R15" i="18"/>
  <c r="M15" i="18"/>
  <c r="L15" i="18"/>
  <c r="S15" i="18"/>
  <c r="T15" i="18" s="1"/>
  <c r="O10" i="18"/>
  <c r="I15" i="18"/>
  <c r="O15" i="18" s="1"/>
  <c r="G31" i="16" l="1"/>
  <c r="F39" i="16"/>
  <c r="H31" i="16" l="1"/>
  <c r="G39" i="16"/>
  <c r="D10" i="3"/>
  <c r="D5" i="3"/>
  <c r="I31" i="16" l="1"/>
  <c r="H39" i="16"/>
  <c r="H41" i="16"/>
  <c r="H45" i="16" s="1"/>
  <c r="H46" i="16" s="1"/>
  <c r="D41" i="16"/>
  <c r="D45" i="16" s="1"/>
  <c r="D46" i="16" s="1"/>
  <c r="C41" i="16"/>
  <c r="E41" i="16"/>
  <c r="E45" i="16" s="1"/>
  <c r="E46" i="16" s="1"/>
  <c r="G41" i="16"/>
  <c r="G45" i="16" s="1"/>
  <c r="G46" i="16" s="1"/>
  <c r="F41" i="16"/>
  <c r="F45" i="16" s="1"/>
  <c r="F46" i="16" s="1"/>
  <c r="F4" i="13"/>
  <c r="F5" i="13"/>
  <c r="E6" i="13"/>
  <c r="F7" i="13"/>
  <c r="F9" i="13"/>
  <c r="F10" i="13"/>
  <c r="D11" i="13"/>
  <c r="E11" i="13"/>
  <c r="F12" i="13"/>
  <c r="F14" i="13"/>
  <c r="F15" i="13"/>
  <c r="D16" i="13"/>
  <c r="E16" i="13"/>
  <c r="F17" i="13"/>
  <c r="F19" i="13"/>
  <c r="F20" i="13"/>
  <c r="D21" i="13"/>
  <c r="E21" i="13"/>
  <c r="F22" i="13"/>
  <c r="D8" i="13"/>
  <c r="E13" i="13"/>
  <c r="F25" i="13"/>
  <c r="E27" i="13"/>
  <c r="F29" i="13"/>
  <c r="F35" i="13"/>
  <c r="F39" i="13"/>
  <c r="F46" i="13" s="1"/>
  <c r="F43" i="13"/>
  <c r="F45" i="13"/>
  <c r="E46" i="13"/>
  <c r="J31" i="16" l="1"/>
  <c r="I39" i="16"/>
  <c r="I41" i="16" s="1"/>
  <c r="I45" i="16" s="1"/>
  <c r="I46" i="16" s="1"/>
  <c r="D13" i="13"/>
  <c r="E42" i="13"/>
  <c r="E18" i="13"/>
  <c r="E8" i="13"/>
  <c r="E49" i="13"/>
  <c r="E23" i="13"/>
  <c r="C46" i="16" l="1"/>
  <c r="K31" i="16"/>
  <c r="J39" i="16"/>
  <c r="J41" i="16" s="1"/>
  <c r="J45" i="16" s="1"/>
  <c r="J46" i="16" s="1"/>
  <c r="F42" i="13"/>
  <c r="E48" i="13"/>
  <c r="F48" i="13" s="1"/>
  <c r="L31" i="16" l="1"/>
  <c r="K39" i="16"/>
  <c r="K41" i="16" s="1"/>
  <c r="K45" i="16" s="1"/>
  <c r="D19" i="3"/>
  <c r="D16" i="3"/>
  <c r="D13" i="3"/>
  <c r="D26" i="3" s="1"/>
  <c r="K46" i="16" l="1"/>
  <c r="M31" i="16"/>
  <c r="L39" i="16"/>
  <c r="L41" i="16" s="1"/>
  <c r="L45" i="16" s="1"/>
  <c r="L46" i="16" s="1"/>
  <c r="N31" i="16" l="1"/>
  <c r="M39" i="16"/>
  <c r="M41" i="16" s="1"/>
  <c r="M45" i="16" l="1"/>
  <c r="M46" i="16" s="1"/>
  <c r="O31" i="16"/>
  <c r="N39" i="16"/>
  <c r="N41" i="16" s="1"/>
  <c r="N45" i="16" s="1"/>
  <c r="N46" i="16" l="1"/>
  <c r="P31" i="16"/>
  <c r="O39" i="16"/>
  <c r="O41" i="16" s="1"/>
  <c r="O45" i="16" s="1"/>
  <c r="O46" i="16" s="1"/>
  <c r="Q31" i="16" l="1"/>
  <c r="P39" i="16"/>
  <c r="P41" i="16" s="1"/>
  <c r="P45" i="16" s="1"/>
  <c r="P46" i="16" s="1"/>
  <c r="R31" i="16" l="1"/>
  <c r="Q39" i="16"/>
  <c r="Q41" i="16" s="1"/>
  <c r="Q45" i="16" s="1"/>
  <c r="Q46" i="16" l="1"/>
  <c r="S31" i="16"/>
  <c r="R39" i="16"/>
  <c r="R41" i="16" s="1"/>
  <c r="R45" i="16" s="1"/>
  <c r="R46" i="16" s="1"/>
  <c r="T31" i="16" l="1"/>
  <c r="V31" i="16" s="1"/>
  <c r="S39" i="16"/>
  <c r="S41" i="16" s="1"/>
  <c r="S45" i="16" s="1"/>
  <c r="S46" i="16" s="1"/>
  <c r="T39" i="16" l="1"/>
  <c r="U39" i="16"/>
  <c r="U41" i="16" s="1"/>
  <c r="U45" i="16" s="1"/>
  <c r="T41" i="16" l="1"/>
  <c r="V39" i="16"/>
  <c r="U46" i="16"/>
  <c r="T45" i="16" l="1"/>
  <c r="V41" i="16"/>
  <c r="T46" i="16" l="1"/>
  <c r="V45" i="16"/>
  <c r="V46" i="1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POITOU Françoise</author>
  </authors>
  <commentList>
    <comment ref="A65" authorId="0" shapeId="0" xr:uid="{22959FD8-E687-4943-AD31-968871BBFE65}">
      <text>
        <r>
          <rPr>
            <sz val="9"/>
            <color indexed="81"/>
            <rFont val="Tahoma"/>
            <family val="2"/>
          </rPr>
          <t xml:space="preserve">
Part du coût total de l'opération à la charge du porteur de projet sur la base de ses fonds propres.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tc={7633AD34-A71D-47FF-B786-37191DC3BA9E}</author>
    <author>tc={3D237FF4-F3D9-4712-BC6C-A73FC6A2EC46}</author>
    <author>tc={CA711498-4946-4438-9DD9-1087177FC254}</author>
  </authors>
  <commentList>
    <comment ref="J7" authorId="0" shapeId="0" xr:uid="{7633AD34-A71D-47FF-B786-37191DC3BA9E}">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Supression "avant réhabilitation…"</t>
      </text>
    </comment>
    <comment ref="K7" authorId="1" shapeId="0" xr:uid="{3D237FF4-F3D9-4712-BC6C-A73FC6A2EC46}">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Ajout "à l'issue des travaux"</t>
      </text>
    </comment>
    <comment ref="S7" authorId="2" shapeId="0" xr:uid="{CA711498-4946-4438-9DD9-1087177FC254}">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Seuil d'efficacité énergétique</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tc={83FA8B5F-524D-4AD9-984B-847608F569A9}</author>
  </authors>
  <commentList>
    <comment ref="B4" authorId="0" shapeId="0" xr:uid="{83FA8B5F-524D-4AD9-984B-847608F569A9}">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Sources données: CEREN 2021</t>
      </text>
    </comment>
  </commentList>
</comments>
</file>

<file path=xl/sharedStrings.xml><?xml version="1.0" encoding="utf-8"?>
<sst xmlns="http://schemas.openxmlformats.org/spreadsheetml/2006/main" count="967" uniqueCount="505">
  <si>
    <t>TABLEAUX INSTRUCTION DOSSIER FONDS CHALEUR 
RESEAU DE CHALEUR</t>
  </si>
  <si>
    <t>Ile de France</t>
  </si>
  <si>
    <t>Volet Financier</t>
  </si>
  <si>
    <t>Languedoc-Roussillon</t>
  </si>
  <si>
    <t>Tableau 1 : Description de la production et du RC</t>
  </si>
  <si>
    <t>Midi-Pyrénées</t>
  </si>
  <si>
    <t>Tableau 2 : Besoins du réseau et montée en charge</t>
  </si>
  <si>
    <t>Pays de la Loire</t>
  </si>
  <si>
    <t>Tableau 3 : Tableau des DN</t>
  </si>
  <si>
    <t>Provence-Alpes-Côte d'Azur</t>
  </si>
  <si>
    <t>Tableau 4 : Impact de l'aide</t>
  </si>
  <si>
    <t>Rhône-Alpes</t>
  </si>
  <si>
    <t>Tableau 5 : Déficit de financement</t>
  </si>
  <si>
    <t>France</t>
  </si>
  <si>
    <r>
      <rPr>
        <b/>
        <sz val="10"/>
        <rFont val="Arial"/>
        <family val="2"/>
      </rPr>
      <t xml:space="preserve">NOM du projet </t>
    </r>
    <r>
      <rPr>
        <sz val="10"/>
        <rFont val="Arial"/>
        <family val="2"/>
      </rPr>
      <t>:</t>
    </r>
  </si>
  <si>
    <t xml:space="preserve">Maitre d'ouvrage : </t>
  </si>
  <si>
    <t xml:space="preserve">VOLET FINANCIER INVESTISSEMENTS
</t>
  </si>
  <si>
    <t>Les dépenses prévisionnelles nécessaires à l'opération doivent être présentées dans ce tableau afin de permettre à l'ADEME d'identifier les dépenses éligibles pour le calcul de l'aide potentielle. Les aides de l’ADEME ne constituent pas un droit à délivrance et n’ont pas de caractère systématique.</t>
  </si>
  <si>
    <t xml:space="preserve">Le volet financier se compose de deux éléments à renseigner : </t>
  </si>
  <si>
    <t>1/ Le budget prévisionnel de l'opération</t>
  </si>
  <si>
    <t>2/ Le plan de financement</t>
  </si>
  <si>
    <t>Pour le dépôt de la demande d'aide sur la plateforme de l'ADEME, vous devrez :</t>
  </si>
  <si>
    <t xml:space="preserve">- recopier chacun des totaux des catégories de dépenses (ex : Equipements/investissements : Terrains) dans l'onglet "Dépenses prévisionnelles" </t>
  </si>
  <si>
    <t xml:space="preserve">- déposer ce fichier complété, dans l'onglet "Ajout de documents" </t>
  </si>
  <si>
    <t>L'Agence de la transition écologique | Agir pour la transition écologique | ADEME</t>
  </si>
  <si>
    <t>1/ BUDGET PREVISIONNEL DE L'OPERATION</t>
  </si>
  <si>
    <r>
      <t xml:space="preserve">Indiquer dans ce tableau ligne par ligne les catégories de dépense rattachées à chacun des postes (Equipement, Personnel, Fonctionnement). Des suggestions sont proposées, vous pouvez les compléter ou les supprimer. Vous pouvez également apporter en texte libre des précisions éventuelles : nom de l'équipement, nature d'emploi/métier impliqué dans le projet, détail de la dépense de fonctionnement, etc... </t>
    </r>
    <r>
      <rPr>
        <b/>
        <sz val="11"/>
        <rFont val="Arial"/>
        <family val="2"/>
      </rPr>
      <t xml:space="preserve">
</t>
    </r>
  </si>
  <si>
    <r>
      <t xml:space="preserve">Les dépenses doivent être présentées :
- </t>
    </r>
    <r>
      <rPr>
        <b/>
        <sz val="11"/>
        <rFont val="Arial"/>
        <family val="2"/>
      </rPr>
      <t xml:space="preserve">en € pour les dépenses de personnel </t>
    </r>
    <r>
      <rPr>
        <sz val="11"/>
        <rFont val="Arial"/>
        <family val="2"/>
      </rPr>
      <t xml:space="preserve">: part des coûts des salaires et charges salariales et patronales (compris éventuels impôts et taxes directement proportionnels aux salaires versés) des personnes intervenant directement dans la réalisation des objectifs de l’opération, proportionnellement à la part de l’activité des personnels mobilisés mesurée en heures ou en jours. 
- en </t>
    </r>
    <r>
      <rPr>
        <b/>
        <sz val="11"/>
        <rFont val="Arial"/>
        <family val="2"/>
      </rPr>
      <t>HTR (Hors taxes récupérables) pour toutes les autres dépenses</t>
    </r>
    <r>
      <rPr>
        <sz val="11"/>
        <rFont val="Arial"/>
        <family val="2"/>
      </rPr>
      <t xml:space="preserve"> : Coûts de l’opération déduction faite de la TVA récupérable auprès du Trésor Public lorsque le partenaire est assujetti à la TVA pour l'opération</t>
    </r>
    <r>
      <rPr>
        <b/>
        <sz val="11"/>
        <rFont val="Arial"/>
        <family val="2"/>
      </rPr>
      <t xml:space="preserve">. </t>
    </r>
    <r>
      <rPr>
        <sz val="11"/>
        <rFont val="Arial"/>
        <family val="2"/>
      </rPr>
      <t xml:space="preserve">En conséquence, la part de TVA non récupérable pour les partenaires non assujettis constitue une dépense éligible. </t>
    </r>
  </si>
  <si>
    <t>Pour cette opération :</t>
  </si>
  <si>
    <t>Etes-vous ?</t>
  </si>
  <si>
    <t>Choisir une valeur</t>
  </si>
  <si>
    <t>Réseau de chaleur et/ou de froid</t>
  </si>
  <si>
    <t xml:space="preserve">Poste de dépenses : équipements / Investissements </t>
  </si>
  <si>
    <t>Catégorie de dépenses</t>
  </si>
  <si>
    <t xml:space="preserve">Dépenses </t>
  </si>
  <si>
    <t>Acquisition, crédit-bail ou location</t>
  </si>
  <si>
    <t>Si location, 
durée (en mois)</t>
  </si>
  <si>
    <t xml:space="preserve"> Coût  en € HTR</t>
  </si>
  <si>
    <t>TERRAINS</t>
  </si>
  <si>
    <t>Acquisition de terrain</t>
  </si>
  <si>
    <t>Autres dépenses à préciser</t>
  </si>
  <si>
    <t>Catégories de dépenses  à reporter &gt;&gt;</t>
  </si>
  <si>
    <t>Equipements/investissements : Terrains</t>
  </si>
  <si>
    <t>AMENAGEMENTS ET CONSTRUCTIONS</t>
  </si>
  <si>
    <t>Acquisition des tuyaux</t>
  </si>
  <si>
    <t>Voirie, génie civil, tranchée et pose des tuyaux</t>
  </si>
  <si>
    <t>Aménagement - Voiries Réseaux Divers (VRD)</t>
  </si>
  <si>
    <t>Travaux spécifiques autres que renouvellement</t>
  </si>
  <si>
    <t>Renouvellement de tuyaux non éligibles au Fonds Chaleur (cf volet technique)</t>
  </si>
  <si>
    <t>Renouvellement de tuyaux éligibles au Fonds Chaleur  (cf volet technique)</t>
  </si>
  <si>
    <t>Equipements/investissements : Aménagements et constructions</t>
  </si>
  <si>
    <t>EQUIPEMENTS PROCESS</t>
  </si>
  <si>
    <t>Pompe de circulation primaire réseau</t>
  </si>
  <si>
    <t>Distribution hydraulique (canalisations isolées…)</t>
  </si>
  <si>
    <t>Sous stations</t>
  </si>
  <si>
    <t>Supervision-Télégestion</t>
  </si>
  <si>
    <t>Equipements/investissements : Équipements process</t>
  </si>
  <si>
    <t>INGENIERIE</t>
  </si>
  <si>
    <t>Maîtrise d'œuvre (MOE) - prestation externe</t>
  </si>
  <si>
    <t>Assistance à maîtrise d'ouvrage (AMO)</t>
  </si>
  <si>
    <t>Bureau de contrôle, SPS, OPC</t>
  </si>
  <si>
    <t>Total : Ingénierie</t>
  </si>
  <si>
    <t>AUTRES DEPENSES</t>
  </si>
  <si>
    <t>Equipements/investissements : Autres</t>
  </si>
  <si>
    <t>Dépenses directes de personnel (salaires chargés non environnés)</t>
  </si>
  <si>
    <t>% ETPT affecté à l'opération 
ou Mois/Homme ; Jour/Homme ; 
Heures/Homme</t>
  </si>
  <si>
    <t>Coût unitaire</t>
  </si>
  <si>
    <t xml:space="preserve"> Coût  en €</t>
  </si>
  <si>
    <t>DEPENSES DIRECTES DE PERSONNEL</t>
  </si>
  <si>
    <t>Personnel titulaire de la fonction publique</t>
  </si>
  <si>
    <t>Personnel hors fonction publique</t>
  </si>
  <si>
    <t>Personnel pour production à immobiliser</t>
  </si>
  <si>
    <t>Maîtrise d'œuvre (MOE) - réalisée en interne</t>
  </si>
  <si>
    <t>Dépenses directes de personnel</t>
  </si>
  <si>
    <t>Au moment de la justification des dépenses, celles-ci peuvent être certifiées par un commissaire aux comptes, comptable public ou expert-comptable indépendant, dans le cas où ce recours est envisagé, merci d’indiquer le coût prévisionnel de cette certification</t>
  </si>
  <si>
    <t>Certification des dépenses</t>
  </si>
  <si>
    <t xml:space="preserve">2/ PLAN DE FINANCEMENT </t>
  </si>
  <si>
    <t>Le plan de financement a pour objectif d'informer l'ADEME des sources de financement pour votre projet. Ces informations seront utilisées pour identifier notamment les éventuels cumuls d'aides publiques. Il est nécessaire de préciser si à ce stade ces financements sont acquis ou escomptés.</t>
  </si>
  <si>
    <t>Si plusieurs financeurs, merci d'utiliser une ligne par financeur.</t>
  </si>
  <si>
    <t>Financement escompté</t>
  </si>
  <si>
    <t>Financement obtenu</t>
  </si>
  <si>
    <t>TOTAL</t>
  </si>
  <si>
    <t>Type</t>
  </si>
  <si>
    <t>Mode de financement</t>
  </si>
  <si>
    <t>Montant 
(en € HTR)</t>
  </si>
  <si>
    <t>Auto-financement</t>
  </si>
  <si>
    <t>Fonds propres</t>
  </si>
  <si>
    <t>Emprunt</t>
  </si>
  <si>
    <t>Crédit-Bail</t>
  </si>
  <si>
    <t>Autres (précisez)</t>
  </si>
  <si>
    <t>Aides publiques</t>
  </si>
  <si>
    <t>ADEME (à demander)</t>
  </si>
  <si>
    <t>ETAT</t>
  </si>
  <si>
    <t>Région</t>
  </si>
  <si>
    <t>FEDER</t>
  </si>
  <si>
    <t>Aides privées</t>
  </si>
  <si>
    <t>Précisez</t>
  </si>
  <si>
    <t>Conformément à l’article 2.1.1 des règles générales d’attribution des aides par l’ADEME, le bénéficiaire s'engage à communiquer à l'ADEME sans délai toute aide publique qu’il aurait sollicitée ou reçue, solliciterait ou recevrait pour la réalisation de l'opération concernée.</t>
  </si>
  <si>
    <t>Tableau 1 : Description Production et RC</t>
  </si>
  <si>
    <t>* les données de production et consommations MWh sont annuelles</t>
  </si>
  <si>
    <t>Situation actuelle</t>
  </si>
  <si>
    <t>Situation future
(actuel + projet FC)</t>
  </si>
  <si>
    <t xml:space="preserve"> Projet Fonds Chaleur
(ou différence vs actuelle)</t>
  </si>
  <si>
    <t>PRODUCTION</t>
  </si>
  <si>
    <t>Combustible Biomasse</t>
  </si>
  <si>
    <t>Production Biomasse MWh</t>
  </si>
  <si>
    <t>Consommation MWh entrée chaudière</t>
  </si>
  <si>
    <t>Rendement chaudière biomasse</t>
  </si>
  <si>
    <t>Puissance biomasse MW</t>
  </si>
  <si>
    <t>mixité MWh/an %</t>
  </si>
  <si>
    <t>Combustible Appoint</t>
  </si>
  <si>
    <t>Production fossile à préciser (Gaz...) MWh</t>
  </si>
  <si>
    <t>Rendement chaudière GN</t>
  </si>
  <si>
    <t>Puissance GN  MW</t>
  </si>
  <si>
    <t>Chaleur fatale</t>
  </si>
  <si>
    <t>Récupération de chaleur MWh</t>
  </si>
  <si>
    <t>Rendement production YY</t>
  </si>
  <si>
    <t>Puissance YY MW</t>
  </si>
  <si>
    <t>EnR autre</t>
  </si>
  <si>
    <t>Production EnR autre (préciser) MWh</t>
  </si>
  <si>
    <t>Total</t>
  </si>
  <si>
    <r>
      <t xml:space="preserve">Total production MWh
</t>
    </r>
    <r>
      <rPr>
        <i/>
        <sz val="8"/>
        <color theme="1"/>
        <rFont val="Calibri"/>
        <family val="2"/>
        <scheme val="minor"/>
      </rPr>
      <t xml:space="preserve">(si réseau de chaleur = </t>
    </r>
    <r>
      <rPr>
        <b/>
        <i/>
        <sz val="8"/>
        <color rgb="FFFF0000"/>
        <rFont val="Calibri"/>
        <family val="2"/>
        <scheme val="minor"/>
      </rPr>
      <t>chaleur injectée dans le RC</t>
    </r>
    <r>
      <rPr>
        <i/>
        <sz val="8"/>
        <color theme="1"/>
        <rFont val="Calibri"/>
        <family val="2"/>
        <scheme val="minor"/>
      </rPr>
      <t>)</t>
    </r>
  </si>
  <si>
    <t>(ajout 2025)</t>
  </si>
  <si>
    <r>
      <t xml:space="preserve">Total production EnR&amp;R MWh
</t>
    </r>
    <r>
      <rPr>
        <i/>
        <sz val="8"/>
        <color theme="1"/>
        <rFont val="Calibri"/>
        <family val="2"/>
        <scheme val="minor"/>
      </rPr>
      <t>(si réseau de chaleur = chaleur EnR&amp;R injectée dans le RC)</t>
    </r>
  </si>
  <si>
    <t>MWh EnR&amp;R de verdissement</t>
  </si>
  <si>
    <t>Part de verdissement</t>
  </si>
  <si>
    <t>Puissance totale MW</t>
  </si>
  <si>
    <r>
      <t xml:space="preserve">Taux EnR&amp;R 
</t>
    </r>
    <r>
      <rPr>
        <i/>
        <sz val="7"/>
        <color theme="1"/>
        <rFont val="Calibri"/>
        <family val="2"/>
        <scheme val="minor"/>
      </rPr>
      <t xml:space="preserve">(si réseau de chaleur = </t>
    </r>
    <r>
      <rPr>
        <b/>
        <i/>
        <sz val="7"/>
        <color rgb="FFFF0000"/>
        <rFont val="Calibri"/>
        <family val="2"/>
        <scheme val="minor"/>
      </rPr>
      <t xml:space="preserve">Taux EnR&amp;R injecté dans le RC </t>
    </r>
    <r>
      <rPr>
        <b/>
        <sz val="7"/>
        <color rgb="FFFF0000"/>
        <rFont val="Calibri"/>
        <family val="2"/>
      </rPr>
      <t>≥</t>
    </r>
    <r>
      <rPr>
        <b/>
        <i/>
        <sz val="9.1"/>
        <color rgb="FFFF0000"/>
        <rFont val="Calibri"/>
        <family val="2"/>
      </rPr>
      <t xml:space="preserve"> </t>
    </r>
    <r>
      <rPr>
        <b/>
        <i/>
        <sz val="7"/>
        <color rgb="FFFF0000"/>
        <rFont val="Calibri"/>
        <family val="2"/>
        <scheme val="minor"/>
      </rPr>
      <t>65%</t>
    </r>
    <r>
      <rPr>
        <i/>
        <sz val="7"/>
        <color theme="1"/>
        <rFont val="Calibri"/>
        <family val="2"/>
        <scheme val="minor"/>
      </rPr>
      <t>)</t>
    </r>
  </si>
  <si>
    <r>
      <rPr>
        <b/>
        <sz val="8"/>
        <color rgb="FF000000"/>
        <rFont val="Calibri"/>
        <family val="2"/>
      </rPr>
      <t xml:space="preserve">CO2 évité (tonnes) :
</t>
    </r>
    <r>
      <rPr>
        <i/>
        <sz val="8"/>
        <color rgb="FF000000"/>
        <rFont val="Calibri"/>
        <family val="2"/>
      </rPr>
      <t>réf. Combustion (base carbone ADEME) 
GN : 0,201tCO2/MWh PCI
fioul : 0,272tCO2/MWh PCI
charbon : 0,345tCO2/MWh PCI</t>
    </r>
  </si>
  <si>
    <t>=&gt;</t>
  </si>
  <si>
    <t>Energie substituée</t>
  </si>
  <si>
    <t>Gaz naturel</t>
  </si>
  <si>
    <t>Fioul</t>
  </si>
  <si>
    <t>Charbon</t>
  </si>
  <si>
    <t>Part</t>
  </si>
  <si>
    <t>Commentaires - détails complémentaires</t>
  </si>
  <si>
    <t>Production biomasse = 2 chaudières de 1,7MW</t>
  </si>
  <si>
    <t>RESEAU DE CHALEUR</t>
  </si>
  <si>
    <t>Projet Fonds Chaleur
(et données extension RC)</t>
  </si>
  <si>
    <t>Type de fluide caloporteur</t>
  </si>
  <si>
    <t>Régime de température</t>
  </si>
  <si>
    <t>Longueur Réseau de chaleur (ml)</t>
  </si>
  <si>
    <t>Longueur Basse Pression (ml)</t>
  </si>
  <si>
    <t>Longueur Haute Pression (ml)</t>
  </si>
  <si>
    <t>Dimaètre nominale maxi</t>
  </si>
  <si>
    <t>Chaleur vendue en sous-stations MWh</t>
  </si>
  <si>
    <t>En cas d'extension :</t>
  </si>
  <si>
    <t>dont réseau existant</t>
  </si>
  <si>
    <t>dont extension</t>
  </si>
  <si>
    <t>Chaleur EnR&amp;R vendue en sous-stations MWh</t>
  </si>
  <si>
    <t>Nombre de sous-station</t>
  </si>
  <si>
    <t>Puissance totale souscrite (MW)</t>
  </si>
  <si>
    <t>Nombre d'équivalent logement</t>
  </si>
  <si>
    <t>Densité Réseau de chaleur 
(MWh vendu en ss / ml)</t>
  </si>
  <si>
    <t>Valeur mini admissible Fonds Chaleur = 1,5 MWh/ml</t>
  </si>
  <si>
    <t>Densité EnR&amp;R Réseau de chaleur
(MWh EnR&amp;R vendu en ss / ml)</t>
  </si>
  <si>
    <t>Rendement Réseau de chaleur</t>
  </si>
  <si>
    <t>Date du schéma directeur</t>
  </si>
  <si>
    <t>Commentaires</t>
  </si>
  <si>
    <t>En cas de recours à une unité d'incinération, remplir le tableau et produire les calculs suivants (cases jaunes)</t>
  </si>
  <si>
    <t>Unités</t>
  </si>
  <si>
    <t>Avant opération</t>
  </si>
  <si>
    <t>Après opération</t>
  </si>
  <si>
    <t>Tonnage incinéré</t>
  </si>
  <si>
    <t>t/an</t>
  </si>
  <si>
    <t>-</t>
  </si>
  <si>
    <t>Energie contenue dans les déchets (issue du PCI pris en compte)</t>
  </si>
  <si>
    <t>MWh/an</t>
  </si>
  <si>
    <t>Energie totale produite (sortie de chaudière)</t>
  </si>
  <si>
    <t>Energie électrique produite</t>
  </si>
  <si>
    <r>
      <t>MWh</t>
    </r>
    <r>
      <rPr>
        <vertAlign val="subscript"/>
        <sz val="8"/>
        <color theme="1"/>
        <rFont val="Calibri"/>
        <family val="2"/>
        <scheme val="minor"/>
      </rPr>
      <t>elec</t>
    </r>
    <r>
      <rPr>
        <sz val="8"/>
        <color theme="1"/>
        <rFont val="Calibri"/>
        <family val="2"/>
        <scheme val="minor"/>
      </rPr>
      <t>/an</t>
    </r>
  </si>
  <si>
    <t>Vendue</t>
  </si>
  <si>
    <t>Autoconsommée</t>
  </si>
  <si>
    <t>Energie thermique produite</t>
  </si>
  <si>
    <r>
      <t>MWh</t>
    </r>
    <r>
      <rPr>
        <vertAlign val="subscript"/>
        <sz val="8"/>
        <color theme="1"/>
        <rFont val="Calibri"/>
        <family val="2"/>
        <scheme val="minor"/>
      </rPr>
      <t>th</t>
    </r>
    <r>
      <rPr>
        <sz val="8"/>
        <color theme="1"/>
        <rFont val="Calibri"/>
        <family val="2"/>
        <scheme val="minor"/>
      </rPr>
      <t>/an</t>
    </r>
  </si>
  <si>
    <t>Rendement global (EEMA)</t>
  </si>
  <si>
    <t>%</t>
  </si>
  <si>
    <t>R1 rendement énergétique d'après directive 2008/98/CE</t>
  </si>
  <si>
    <t xml:space="preserve">Département </t>
  </si>
  <si>
    <t>01 ― Ain</t>
  </si>
  <si>
    <t>Insérer un graphique de répartition des besoins (camembert) par type d'usager (tertiaire, santé, éducation logement… colonne G en fonction de la colonne K)</t>
  </si>
  <si>
    <t>Zone climatique</t>
  </si>
  <si>
    <t>cf carte à droite -&gt;</t>
  </si>
  <si>
    <t>2.1. Abonnés et besoins</t>
  </si>
  <si>
    <t>Altitude (m)</t>
  </si>
  <si>
    <t>&lt;400</t>
  </si>
  <si>
    <t>Abonnés actuels ou extension</t>
  </si>
  <si>
    <t>N° Sous station</t>
  </si>
  <si>
    <t>Maître d'ouvrage</t>
  </si>
  <si>
    <t>Bâtiment</t>
  </si>
  <si>
    <t>Neuf/ existant</t>
  </si>
  <si>
    <t>Date de raccordement prévue</t>
  </si>
  <si>
    <t>Type de bâtiment</t>
  </si>
  <si>
    <t>Eq. Logement</t>
  </si>
  <si>
    <t>Surface chauffée (m2)</t>
  </si>
  <si>
    <t xml:space="preserve">Besoins
MWh </t>
  </si>
  <si>
    <t>Besoins après réhabilitation / démarches énergétique
 MWh à l'issue des travaux
pris en compte pour le dimensionnement</t>
  </si>
  <si>
    <t>dont Besoins chauffage</t>
  </si>
  <si>
    <t>dont Besoins ECS</t>
  </si>
  <si>
    <t>P Souscrite
kW</t>
  </si>
  <si>
    <t>Besoins / m2</t>
  </si>
  <si>
    <t>Classe énerg. 
(A, B, C, …)</t>
  </si>
  <si>
    <t>Estimation des besoins 2030 : 
quantifier le besoins en incluant l'impact du décret éco-énergie tertiaire sur les bâtiments concernés
MWh</t>
  </si>
  <si>
    <t>Estimation des besoins 2040 : 
quantifier le besoins en incluant l'impact du décret éco-énergie tertiaire sur les bâtiments concernés
MWh</t>
  </si>
  <si>
    <t>Besoins plafond d'efficacité énergétique chauffage bâtiment hors ECS (MWh/an)</t>
  </si>
  <si>
    <t>Abonné actuel</t>
  </si>
  <si>
    <t>1.1</t>
  </si>
  <si>
    <t>O. HLM xxx</t>
  </si>
  <si>
    <t>Les xxx</t>
  </si>
  <si>
    <t>Existant</t>
  </si>
  <si>
    <t>Bureaux</t>
  </si>
  <si>
    <t>1.2</t>
  </si>
  <si>
    <t>Total abonnés actuels</t>
  </si>
  <si>
    <t>Extension phase 1</t>
  </si>
  <si>
    <t>2.1</t>
  </si>
  <si>
    <t>Ville de Y</t>
  </si>
  <si>
    <t>CHU X</t>
  </si>
  <si>
    <t>Enseignement</t>
  </si>
  <si>
    <t>Extension phase 2</t>
  </si>
  <si>
    <t>CG</t>
  </si>
  <si>
    <t>Collège</t>
  </si>
  <si>
    <t>Neuf</t>
  </si>
  <si>
    <t>Commerce</t>
  </si>
  <si>
    <t>Extension phase 3</t>
  </si>
  <si>
    <t>Total extensions</t>
  </si>
  <si>
    <t>TOTAUX</t>
  </si>
  <si>
    <t>Nombre de bâtiments à usage de logement social raccordés suite au projet</t>
  </si>
  <si>
    <t>Nombre de logements sociaux raccordés suite au projet</t>
  </si>
  <si>
    <t>2.2. Montée en charge des raccordements</t>
  </si>
  <si>
    <t xml:space="preserve">Année </t>
  </si>
  <si>
    <t>Energie vendue en sous-station (MWh)</t>
  </si>
  <si>
    <t>Nombre de Ss stations</t>
  </si>
  <si>
    <t>Puissance souscrite (kW)</t>
  </si>
  <si>
    <t>Mixité EnR &amp;R</t>
  </si>
  <si>
    <t>Quantités d’EnR&amp;R injectées</t>
  </si>
  <si>
    <t>H1a</t>
  </si>
  <si>
    <t>H1b</t>
  </si>
  <si>
    <t>H1c</t>
  </si>
  <si>
    <t>H2a</t>
  </si>
  <si>
    <t>H2b</t>
  </si>
  <si>
    <t>H2c</t>
  </si>
  <si>
    <t>H2d</t>
  </si>
  <si>
    <t>H3</t>
  </si>
  <si>
    <t>400-800</t>
  </si>
  <si>
    <t>&gt;800</t>
  </si>
  <si>
    <t>Log. sociaux</t>
  </si>
  <si>
    <t>Typologie bâtiments:</t>
  </si>
  <si>
    <t>Plafond standart (H2b&lt;400m) (kWh/m² e finale)</t>
  </si>
  <si>
    <t>0 à 400 m</t>
  </si>
  <si>
    <t>401 à 800 m</t>
  </si>
  <si>
    <t>801 m et plus</t>
  </si>
  <si>
    <t>Copropriétés</t>
  </si>
  <si>
    <t>https://www.legifrance.gouv.fr/loda/id/JORFTEXT000026871753</t>
  </si>
  <si>
    <t xml:space="preserve">Logements </t>
  </si>
  <si>
    <t>Tertiaire - Bureaux</t>
  </si>
  <si>
    <t>Coffs Bbio</t>
  </si>
  <si>
    <t>Tertiaire - Commerce</t>
  </si>
  <si>
    <t>Hôtellerie, restauration</t>
  </si>
  <si>
    <t>Tertiaire - Enseignement</t>
  </si>
  <si>
    <t>Tertiaire - Hotellerie</t>
  </si>
  <si>
    <t>Tertiaire - Sports &amp; Loisirs</t>
  </si>
  <si>
    <t>Bâtiments ou parties de bâtiment universitaire d'enseignement et de recherche CE1</t>
  </si>
  <si>
    <t>Santé</t>
  </si>
  <si>
    <t>Tertiaire - Santé</t>
  </si>
  <si>
    <t>Bâtiments ou parties de bâtiment universitaire d'enseignement et de recherche CE2</t>
  </si>
  <si>
    <t>Sport</t>
  </si>
  <si>
    <t>Tertiaire - Autres</t>
  </si>
  <si>
    <t>Autre tertiaire</t>
  </si>
  <si>
    <t>Industries</t>
  </si>
  <si>
    <t>hotels 0-1etoiles CE1 (nuit pr tt les hotels)</t>
  </si>
  <si>
    <t>Serres</t>
  </si>
  <si>
    <t>hotels 0-1etoiles CE2</t>
  </si>
  <si>
    <t>hotels 2 etoiles CE1</t>
  </si>
  <si>
    <t>hotels 2 etoiles CE2</t>
  </si>
  <si>
    <t>hotels 3 etoiles CE1</t>
  </si>
  <si>
    <t>hotels 3 etoiles CE2</t>
  </si>
  <si>
    <t>hotels 4-5 etoiles CE1</t>
  </si>
  <si>
    <t>hotels 4-5 etoiles CE2</t>
  </si>
  <si>
    <t>Commerces CE1</t>
  </si>
  <si>
    <t>Commerces CE2</t>
  </si>
  <si>
    <t>Etab sportif CE1</t>
  </si>
  <si>
    <t>Etab sportif CE2</t>
  </si>
  <si>
    <t>Etab sportif munic CE1</t>
  </si>
  <si>
    <t>Etab sportif munic CE2</t>
  </si>
  <si>
    <t>santé nuit CE1</t>
  </si>
  <si>
    <t>Santé nuit CE2</t>
  </si>
  <si>
    <t>CVC</t>
  </si>
  <si>
    <t>N/A</t>
  </si>
  <si>
    <t>800-1200</t>
  </si>
  <si>
    <t>1200-1600</t>
  </si>
  <si>
    <t>&gt;1600</t>
  </si>
  <si>
    <t>Tableau 3</t>
  </si>
  <si>
    <t>Merci de remplir la longueur de tranchée par DN, la somme se calcule automatiquement.</t>
  </si>
  <si>
    <t>DN</t>
  </si>
  <si>
    <t>Longueur de tranchée (ml)</t>
  </si>
  <si>
    <t>Total métrés par tranche</t>
  </si>
  <si>
    <t>DN650</t>
  </si>
  <si>
    <t>DN600</t>
  </si>
  <si>
    <t>DN550</t>
  </si>
  <si>
    <t>DN500</t>
  </si>
  <si>
    <t>DN450</t>
  </si>
  <si>
    <t>DN400</t>
  </si>
  <si>
    <t>DN350</t>
  </si>
  <si>
    <t>DN300</t>
  </si>
  <si>
    <t>DN250</t>
  </si>
  <si>
    <t>DN200</t>
  </si>
  <si>
    <t>DN150</t>
  </si>
  <si>
    <t>DN125</t>
  </si>
  <si>
    <t>DN100</t>
  </si>
  <si>
    <t>DN80</t>
  </si>
  <si>
    <t>DN65</t>
  </si>
  <si>
    <t>DN50</t>
  </si>
  <si>
    <t>DN40</t>
  </si>
  <si>
    <t>DN32</t>
  </si>
  <si>
    <t>DN25</t>
  </si>
  <si>
    <t>DN20</t>
  </si>
  <si>
    <t>DN15</t>
  </si>
  <si>
    <t>Tableau 4.1 : Impact de l'aide sur le prix de vente de la chaleur</t>
  </si>
  <si>
    <t>Ces tarifs doivent tenir compte des recommandations de l'ADEME concernant le prix d'achat du gaz par le réseau : voir ci-dessous pour 2026</t>
  </si>
  <si>
    <t>Taux d'aide</t>
  </si>
  <si>
    <t>Montant de l'aide (€)</t>
  </si>
  <si>
    <t>Prix de vente moyen de la chaleur € HT / MWh</t>
  </si>
  <si>
    <t>Prix de vente moyen de la chaleur € TTC / MWh</t>
  </si>
  <si>
    <t>R1 moyen € TTC/MWh</t>
  </si>
  <si>
    <t>R2 moyen € TTC/MWh</t>
  </si>
  <si>
    <r>
      <t xml:space="preserve">R2 moyen 
</t>
    </r>
    <r>
      <rPr>
        <b/>
        <sz val="8"/>
        <color theme="1"/>
        <rFont val="Arial"/>
        <family val="2"/>
      </rPr>
      <t>€</t>
    </r>
    <r>
      <rPr>
        <sz val="8"/>
        <color theme="1"/>
        <rFont val="Arial"/>
        <family val="2"/>
      </rPr>
      <t xml:space="preserve"> </t>
    </r>
    <r>
      <rPr>
        <b/>
        <sz val="8"/>
        <color theme="1"/>
        <rFont val="Arial"/>
        <family val="2"/>
      </rPr>
      <t>TTC/kW</t>
    </r>
  </si>
  <si>
    <t>R21</t>
  </si>
  <si>
    <t>R22</t>
  </si>
  <si>
    <t>R23</t>
  </si>
  <si>
    <t>R24</t>
  </si>
  <si>
    <t>R25 aide FC</t>
  </si>
  <si>
    <t>R25 CEE (*)</t>
  </si>
  <si>
    <t>€ TTC/kW</t>
  </si>
  <si>
    <t>(*)</t>
  </si>
  <si>
    <t>Préciser ici par qui sont perçus les CEE "raccordement" et le type de répercussion aux abonnés (le cas échéant)</t>
  </si>
  <si>
    <t>à déterminer par le porteur de projet  en fonction de l'aide forfaitaire apportée</t>
  </si>
  <si>
    <t>aide forfaitaire à déterminer par le porteur de projet</t>
  </si>
  <si>
    <r>
      <rPr>
        <b/>
        <sz val="11"/>
        <color theme="1"/>
        <rFont val="Calibri"/>
        <family val="2"/>
        <scheme val="minor"/>
      </rPr>
      <t xml:space="preserve">Cas 1, </t>
    </r>
    <r>
      <rPr>
        <sz val="11"/>
        <color theme="1"/>
        <rFont val="Calibri"/>
        <family val="2"/>
        <scheme val="minor"/>
      </rPr>
      <t>montant CEE "raccordement" perçus directement par les abonnés :</t>
    </r>
  </si>
  <si>
    <t xml:space="preserve">xxx </t>
  </si>
  <si>
    <t>€</t>
  </si>
  <si>
    <t>Cas des extensions</t>
  </si>
  <si>
    <t>Estimation du gain en €/MWh :</t>
  </si>
  <si>
    <t>€/MWh</t>
  </si>
  <si>
    <t>Prix de vente avant opération sur le réseau existant</t>
  </si>
  <si>
    <r>
      <rPr>
        <b/>
        <sz val="11"/>
        <color theme="1"/>
        <rFont val="Calibri"/>
        <family val="2"/>
        <scheme val="minor"/>
      </rPr>
      <t xml:space="preserve">Cas 2, </t>
    </r>
    <r>
      <rPr>
        <sz val="11"/>
        <color theme="1"/>
        <rFont val="Calibri"/>
        <family val="2"/>
        <scheme val="minor"/>
      </rPr>
      <t>montant des CEE "raccordement" perçus par le porteur des investissements du réseau (ex : opérateur) :</t>
    </r>
  </si>
  <si>
    <r>
      <rPr>
        <sz val="11"/>
        <color rgb="FF000000"/>
        <rFont val="Calibri"/>
        <scheme val="minor"/>
      </rPr>
      <t xml:space="preserve">Part de ces CEE </t>
    </r>
    <r>
      <rPr>
        <b/>
        <sz val="11"/>
        <color rgb="FF000000"/>
        <rFont val="Calibri"/>
        <scheme val="minor"/>
      </rPr>
      <t>répercutés sur les droits de raccordement</t>
    </r>
  </si>
  <si>
    <r>
      <rPr>
        <sz val="11"/>
        <color rgb="FF000000"/>
        <rFont val="Calibri"/>
        <scheme val="minor"/>
      </rPr>
      <t xml:space="preserve">Part de ces CEE </t>
    </r>
    <r>
      <rPr>
        <b/>
        <sz val="11"/>
        <color rgb="FF000000"/>
        <rFont val="Calibri"/>
        <scheme val="minor"/>
      </rPr>
      <t>répercutés sur le tarif (via R25 ou autre)</t>
    </r>
  </si>
  <si>
    <t>Tableau 3.2. Impact aide sur prix vente pour différents abonnés</t>
  </si>
  <si>
    <t>Ces tarifs doivent tenir compte des recommandations de l'ADEME concernant le prix d'achat du gaz (afin d'estimer le prix complet TTC du chauffage) : voir ci-contre pour 2026</t>
  </si>
  <si>
    <t>Prospects sur bâtiment existant</t>
  </si>
  <si>
    <t>Prospects sur bâtiment neuf</t>
  </si>
  <si>
    <t>Bâtiments déjà raccordés au réseau</t>
  </si>
  <si>
    <t>NOTICE</t>
  </si>
  <si>
    <t>Type de prospect</t>
  </si>
  <si>
    <t>Bailleur</t>
  </si>
  <si>
    <t>Copropriété</t>
  </si>
  <si>
    <t>Bâtiment public hors enseignement</t>
  </si>
  <si>
    <t>Tertiaire (dont santé et enseignement)</t>
  </si>
  <si>
    <t xml:space="preserve">Bailleur </t>
  </si>
  <si>
    <t>Nom de l'abonné</t>
  </si>
  <si>
    <t>Type de chauffage avant projet RC (uniquement cas des bâtiments existants) : élec, gaz ou autre</t>
  </si>
  <si>
    <t>kW souscrit</t>
  </si>
  <si>
    <t>Prix vente de la chaleur en €TTC/MWh</t>
  </si>
  <si>
    <t>Situation actuelle du prix complet du chauffage (équivalent P1 + P’1 + P2 + P3+P4 pour un prospect chauffé au gaz)</t>
  </si>
  <si>
    <t>Prix vente après opération sans subvention, sans CEE</t>
  </si>
  <si>
    <r>
      <rPr>
        <sz val="11"/>
        <color rgb="FF000000"/>
        <rFont val="Arial"/>
        <family val="2"/>
      </rPr>
      <t xml:space="preserve">Prix vente après opération avec subvention, </t>
    </r>
    <r>
      <rPr>
        <b/>
        <sz val="11"/>
        <color rgb="FF000000"/>
        <rFont val="Arial"/>
        <family val="2"/>
      </rPr>
      <t xml:space="preserve">sans </t>
    </r>
    <r>
      <rPr>
        <sz val="11"/>
        <color rgb="FF000000"/>
        <rFont val="Arial"/>
        <family val="2"/>
      </rPr>
      <t>CEE</t>
    </r>
  </si>
  <si>
    <t>Impact des CEE "raccordement" 
(en €/MWh)</t>
  </si>
  <si>
    <t>Impact des frais de raccordement 
(en €/MWh)</t>
  </si>
  <si>
    <t>Prix vente après opération avec subvention, en tenant compte des CEE et des frais de raccordement</t>
  </si>
  <si>
    <t>Onglet à compléter pour tout dossier</t>
  </si>
  <si>
    <t>Calcul du déficit de financement</t>
  </si>
  <si>
    <t>Ne pas remplir</t>
  </si>
  <si>
    <t>Remplir</t>
  </si>
  <si>
    <t>Investissements liés au projet dont production, en € (+)</t>
  </si>
  <si>
    <t>Aides prévisionnelles totales (Fonds Chaleur et autres, hors CEE) sur le périmètre du projet, en € (+)</t>
  </si>
  <si>
    <r>
      <t xml:space="preserve">Charges d’exploitation annuelle en € HTR (+)
</t>
    </r>
    <r>
      <rPr>
        <b/>
        <u/>
        <sz val="12"/>
        <color rgb="FF000000"/>
        <rFont val="Arial"/>
        <family val="2"/>
      </rPr>
      <t>Dans les cas d'extension</t>
    </r>
    <r>
      <rPr>
        <sz val="12"/>
        <color rgb="FF000000"/>
        <rFont val="Arial"/>
        <family val="2"/>
      </rPr>
      <t>, l'ADEME attend des commentaires succincts sur la façon dont la répartition a été faite entre les valeurs relatives au réseau existant et celles, demandées ici, relatives à l'extension exclusivement</t>
    </r>
  </si>
  <si>
    <t>P1 € HTR</t>
  </si>
  <si>
    <t>P'1 € HTR</t>
  </si>
  <si>
    <t>P2 (charges salariales comprises) € HTR</t>
  </si>
  <si>
    <t>P3 € HTR</t>
  </si>
  <si>
    <t>P1 : coût de la fourniture du ou des combustibles</t>
  </si>
  <si>
    <t>P’1 : coût de l’électricité utilisée mécaniquement pour assurer le fonctionnement des installations primaires</t>
  </si>
  <si>
    <t>P2 : coût des prestations de conduite, de l’entretien, montant des redevances et frais divers</t>
  </si>
  <si>
    <t>P3 : coût gros entretien, renouvellement</t>
  </si>
  <si>
    <r>
      <t xml:space="preserve">Recettes en € HTR (+)
</t>
    </r>
    <r>
      <rPr>
        <b/>
        <u/>
        <sz val="12"/>
        <color rgb="FF000000"/>
        <rFont val="Arial"/>
        <family val="2"/>
      </rPr>
      <t>Dans les cas d'extension</t>
    </r>
    <r>
      <rPr>
        <sz val="12"/>
        <color rgb="FF000000"/>
        <rFont val="Arial"/>
        <family val="2"/>
      </rPr>
      <t>, l'ADEME attend des commentaires succincts sur la façon dont la répartition a été faite entre les valeurs relatives au réseau existant et celles, demandées ici, relatives à l'extension exclusivement</t>
    </r>
  </si>
  <si>
    <r>
      <t xml:space="preserve">Chiffre d'affaires </t>
    </r>
    <r>
      <rPr>
        <b/>
        <sz val="11"/>
        <color theme="1"/>
        <rFont val="Arial"/>
        <family val="2"/>
      </rPr>
      <t>annuel</t>
    </r>
    <r>
      <rPr>
        <sz val="11"/>
        <color theme="1"/>
        <rFont val="Arial"/>
        <family val="2"/>
      </rPr>
      <t xml:space="preserve"> (hors Droits de raccordement) € HTR</t>
    </r>
  </si>
  <si>
    <t>Droits de raccordement (valeur actualisée nette en année 1) € HTR</t>
  </si>
  <si>
    <r>
      <t xml:space="preserve">Les colonnes ci-dessous estiment le déficit de financement, lequel sera vérifié systématiquement hormis dans les cas où le porteur de projet demande une aide inférieure aux taux d'aide autorisés par les points 7 et 8 de l'article 46 du RGEC (*)
(*)
</t>
    </r>
    <r>
      <rPr>
        <b/>
        <i/>
        <sz val="11"/>
        <color theme="1"/>
        <rFont val="Arial"/>
        <family val="2"/>
      </rPr>
      <t xml:space="preserve">7. L’intensité d’aide n’excède pas 30 % des coûts admissibles. L’intensité d’aide peut toutefois être majorée de 20 points de pourcentage pour les aides octroyées aux petites entreprises et de 10 points de pourcentage pour celles octroyées aux moyennes entreprises. 
8. L’intensité d’aide peut être majorée de 15 points de pourcentage pour les investissements utilisant uniquement des sources d’énergie renouvelables, de la chaleur résiduelle ou une combinaison des deux, y compris la cogénération renouvelable.
</t>
    </r>
  </si>
  <si>
    <t>La valeur résiduelle est ajoutée par défaut au cash flow de 2044 (à corriger le cas échéant)</t>
  </si>
  <si>
    <t>Valeur résiduelle des nouveaux investissements ou "soulte" (+)</t>
  </si>
  <si>
    <t>Années</t>
  </si>
  <si>
    <t>Sommes</t>
  </si>
  <si>
    <t>Excédent Brut d'Exploitation (EBE) en € (recettes-charges)</t>
  </si>
  <si>
    <t>Flux des investissements du projet à aider (-)</t>
  </si>
  <si>
    <t>Amortissement des investissements du projet à aider (-)</t>
  </si>
  <si>
    <r>
      <t xml:space="preserve">Amortissement des subventions prévisionnelles </t>
    </r>
    <r>
      <rPr>
        <b/>
        <sz val="11"/>
        <color theme="1"/>
        <rFont val="Arial"/>
        <family val="2"/>
      </rPr>
      <t>totales</t>
    </r>
    <r>
      <rPr>
        <sz val="11"/>
        <color theme="1"/>
        <rFont val="Arial"/>
        <family val="2"/>
      </rPr>
      <t xml:space="preserve"> (Fonds Chaleur et autres dispositifs, hors CEE) du projet à aider, sur 20 ans (+)</t>
    </r>
  </si>
  <si>
    <t>Résultat imposable (méthode FC)</t>
  </si>
  <si>
    <t>IS prévisionnel  (méthode FC) (-)</t>
  </si>
  <si>
    <r>
      <t xml:space="preserve">Flux des subventions prévisionnelles </t>
    </r>
    <r>
      <rPr>
        <b/>
        <sz val="11"/>
        <color theme="1"/>
        <rFont val="Arial"/>
        <family val="2"/>
      </rPr>
      <t>totales</t>
    </r>
    <r>
      <rPr>
        <sz val="11"/>
        <color theme="1"/>
        <rFont val="Arial"/>
        <family val="2"/>
      </rPr>
      <t xml:space="preserve"> (Fonds Chaleur et autres dispositifs, hors CEE) du projet à aider (+)</t>
    </r>
  </si>
  <si>
    <t>Cash flow après IS prévisionnel sans aide  (méthode FC)</t>
  </si>
  <si>
    <t>Cash flow après IS prévisionnel avec aide (méthode FC)</t>
  </si>
  <si>
    <t>Déficit de financement (année 2026) &lt;=&gt; aide maximale autorisée
(la valeur ci-dessous doit être positive)</t>
  </si>
  <si>
    <t>TRI prévisionnel du projet après aide</t>
  </si>
  <si>
    <t>DÉPARTEMENT</t>
  </si>
  <si>
    <t>02 ― Aisne</t>
  </si>
  <si>
    <t>03 ― Allier</t>
  </si>
  <si>
    <t>04 ― Alpes-de-Haute-Provence</t>
  </si>
  <si>
    <t>05 ― Hautes-Alpes</t>
  </si>
  <si>
    <t>06 ― Alpes-Maritimes</t>
  </si>
  <si>
    <t>07 ― Ardèche</t>
  </si>
  <si>
    <t>08 ― Ardennes</t>
  </si>
  <si>
    <t>09 ― Ariège</t>
  </si>
  <si>
    <t>10 ― Aube</t>
  </si>
  <si>
    <t>11 ― Aude</t>
  </si>
  <si>
    <t>12 ― Aveyron</t>
  </si>
  <si>
    <t>13 ― Bouches-du-Rhône</t>
  </si>
  <si>
    <t>14 ― Calvados</t>
  </si>
  <si>
    <t>15 ― Cantal</t>
  </si>
  <si>
    <t>16 ― Charente</t>
  </si>
  <si>
    <t>17 ― Charente-Maritime</t>
  </si>
  <si>
    <t>18 ― Cher</t>
  </si>
  <si>
    <t>19 ― Corrèze</t>
  </si>
  <si>
    <t>2A ― Corse-du-Sud</t>
  </si>
  <si>
    <t>2B ― Haute-Corse</t>
  </si>
  <si>
    <t>21 ― Côtes-d'Or</t>
  </si>
  <si>
    <t>22 ― Côtes-d'Armor</t>
  </si>
  <si>
    <t>23 ― Creuse</t>
  </si>
  <si>
    <t>24 ― Dordogne</t>
  </si>
  <si>
    <t>25 ― Doubs</t>
  </si>
  <si>
    <t>26 ― Drôme</t>
  </si>
  <si>
    <t>27 ― Eure</t>
  </si>
  <si>
    <t>28 ― Eure-et-Loire</t>
  </si>
  <si>
    <t>29 ― Finistère</t>
  </si>
  <si>
    <t>30 ― Gard</t>
  </si>
  <si>
    <t>31 ― Haute-Garonne</t>
  </si>
  <si>
    <t>32 ― Gers</t>
  </si>
  <si>
    <t>33 ― Gironde</t>
  </si>
  <si>
    <t>34 ― Hérault</t>
  </si>
  <si>
    <t>35 ― Ille-et-Vilaine</t>
  </si>
  <si>
    <t>36 ― Indre</t>
  </si>
  <si>
    <t>37 ― Indre-et-Loire</t>
  </si>
  <si>
    <t>38 ― Isère</t>
  </si>
  <si>
    <t>39 ― Jura</t>
  </si>
  <si>
    <t>40 ― Landes</t>
  </si>
  <si>
    <t>41 ― Loir-et-Cher</t>
  </si>
  <si>
    <t>42 ― Loire</t>
  </si>
  <si>
    <t>43 ― Haute-Loire</t>
  </si>
  <si>
    <t>44 ― Loire-Atlantique</t>
  </si>
  <si>
    <t>45 ― Loiret</t>
  </si>
  <si>
    <t>46 ― Lot</t>
  </si>
  <si>
    <t>47 ― Lot-et-Garonne</t>
  </si>
  <si>
    <t>48 ― Lozère</t>
  </si>
  <si>
    <t>49 ― Maine-et-Loire</t>
  </si>
  <si>
    <t>50 ― Manche</t>
  </si>
  <si>
    <t>51 ― Marne</t>
  </si>
  <si>
    <t>52 ― Haute-Marne</t>
  </si>
  <si>
    <t>53 ― Mayenne</t>
  </si>
  <si>
    <t>54 ― Meurthe-et-Moselle</t>
  </si>
  <si>
    <t>55 ― Meuse</t>
  </si>
  <si>
    <t>56 ― Morbihan</t>
  </si>
  <si>
    <t>57 ― Moselle</t>
  </si>
  <si>
    <t>58 ― Nièvre</t>
  </si>
  <si>
    <t>59 ― Nord</t>
  </si>
  <si>
    <t>60 ― Oise</t>
  </si>
  <si>
    <t>61 ― Orne</t>
  </si>
  <si>
    <t>62 ― Pas-de-Calais</t>
  </si>
  <si>
    <t>63 ― Puy-de-Dôme</t>
  </si>
  <si>
    <t>64 ― Pyrénées-Atlantiques</t>
  </si>
  <si>
    <t>65 ― Hautes-Pyrénées</t>
  </si>
  <si>
    <t>66 ― Pyrénées-Orientales</t>
  </si>
  <si>
    <t>67 ― Bas-Rhin</t>
  </si>
  <si>
    <t>68 ― Haut-Rhin</t>
  </si>
  <si>
    <t>69 ― Rhône</t>
  </si>
  <si>
    <t>70 ― Haute-Saône</t>
  </si>
  <si>
    <t>71 ― Saône-et-Loire</t>
  </si>
  <si>
    <t>72 ― Sarthe</t>
  </si>
  <si>
    <t>73 ― Savoie</t>
  </si>
  <si>
    <t>74 ― Haute-Savoie</t>
  </si>
  <si>
    <t>75 ― Paris</t>
  </si>
  <si>
    <t>76 ― Seine-Maritime</t>
  </si>
  <si>
    <t>77 ― Seine-et-Marne</t>
  </si>
  <si>
    <t>78 ― Yvelines</t>
  </si>
  <si>
    <t>79 ― Deux-Sèvres</t>
  </si>
  <si>
    <t>80 ― Somme</t>
  </si>
  <si>
    <t>81 ― Tarn</t>
  </si>
  <si>
    <t>82 ― Tarn-et-Garonne</t>
  </si>
  <si>
    <t>83 ― Var</t>
  </si>
  <si>
    <t>84 ― Vaucluse</t>
  </si>
  <si>
    <t>85 ― Vendée</t>
  </si>
  <si>
    <t>86 ― Vienne</t>
  </si>
  <si>
    <t>87 ― Haute-Vienne</t>
  </si>
  <si>
    <t>88 ― Vosges</t>
  </si>
  <si>
    <t>89 ― Yonne</t>
  </si>
  <si>
    <t>90 ― Territoire de Belfort</t>
  </si>
  <si>
    <t>91 ― Essonne</t>
  </si>
  <si>
    <t>92 ― Hauts-de-Seine</t>
  </si>
  <si>
    <t>93 ― Seine-Saint-Denis</t>
  </si>
  <si>
    <t>94 ― Val-de-Marne</t>
  </si>
  <si>
    <t>95 ― Val-d'Oise</t>
  </si>
  <si>
    <t>Fluide</t>
  </si>
  <si>
    <t>Eau chaude</t>
  </si>
  <si>
    <t>Eau surchauffée (T&gt;105°C)</t>
  </si>
  <si>
    <t>Vapeur</t>
  </si>
  <si>
    <t>Eau glacée</t>
  </si>
  <si>
    <t>Autres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</si>
</sst>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8" formatCode="#,##0.00\ &quot;€&quot;;[Red]\-#,##0.00\ &quot;€&quot;"/>
    <numFmt numFmtId="42" formatCode="_-* #,##0\ &quot;€&quot;_-;\-* #,##0\ &quot;€&quot;_-;_-* &quot;-&quot;\ &quot;€&quot;_-;_-@_-"/>
    <numFmt numFmtId="44" formatCode="_-* #,##0.00\ &quot;€&quot;_-;\-* #,##0.00\ &quot;€&quot;_-;_-* &quot;-&quot;??\ &quot;€&quot;_-;_-@_-"/>
    <numFmt numFmtId="43" formatCode="_-* #,##0.00_-;\-* #,##0.00_-;_-* &quot;-&quot;??_-;_-@_-"/>
    <numFmt numFmtId="164" formatCode="0&quot; ml d'extension RC&quot;"/>
    <numFmt numFmtId="165" formatCode="0.0%"/>
    <numFmt numFmtId="166" formatCode="0.0"/>
    <numFmt numFmtId="167" formatCode="0&quot; MWh EnR&amp;R sup. produits&quot;"/>
    <numFmt numFmtId="168" formatCode="0.00&quot; points&quot;"/>
    <numFmt numFmtId="169" formatCode="_-* #,##0\ &quot;€&quot;_-;\-* #,##0\ &quot;€&quot;_-;_-* &quot;-&quot;??\ &quot;€&quot;_-;_-@_-"/>
    <numFmt numFmtId="170" formatCode="_-* #,##0_-;\-* #,##0_-;_-* &quot;-&quot;??_-;_-@_-"/>
    <numFmt numFmtId="171" formatCode="#,##0.00\ &quot;€&quot;"/>
  </numFmts>
  <fonts count="94" x14ac:knownFonts="1">
    <font>
      <sz val="11"/>
      <color theme="1"/>
      <name val="Calibri"/>
      <family val="2"/>
      <scheme val="minor"/>
    </font>
    <font>
      <sz val="11"/>
      <color theme="1"/>
      <name val="Calibri"/>
      <family val="2"/>
      <scheme val="minor"/>
    </font>
    <font>
      <sz val="11"/>
      <name val="Calibri"/>
      <family val="2"/>
      <scheme val="minor"/>
    </font>
    <font>
      <sz val="8"/>
      <color theme="1"/>
      <name val="Arial"/>
      <family val="2"/>
    </font>
    <font>
      <i/>
      <sz val="8"/>
      <color theme="1"/>
      <name val="Arial"/>
      <family val="2"/>
    </font>
    <font>
      <sz val="11"/>
      <color theme="1"/>
      <name val="Arial"/>
      <family val="2"/>
    </font>
    <font>
      <b/>
      <sz val="11"/>
      <color theme="1"/>
      <name val="Arial"/>
      <family val="2"/>
    </font>
    <font>
      <sz val="10"/>
      <color rgb="FF000000"/>
      <name val="Arial"/>
      <family val="2"/>
    </font>
    <font>
      <i/>
      <sz val="10"/>
      <color rgb="FF000000"/>
      <name val="Arial"/>
      <family val="2"/>
    </font>
    <font>
      <b/>
      <sz val="8"/>
      <color rgb="FF000000"/>
      <name val="Arial"/>
      <family val="2"/>
    </font>
    <font>
      <b/>
      <sz val="8"/>
      <color theme="1"/>
      <name val="Arial"/>
      <family val="2"/>
    </font>
    <font>
      <sz val="8"/>
      <name val="Arial"/>
      <family val="2"/>
    </font>
    <font>
      <sz val="10"/>
      <name val="Arial"/>
      <family val="2"/>
    </font>
    <font>
      <sz val="9"/>
      <name val="Arial Black"/>
      <family val="2"/>
    </font>
    <font>
      <sz val="12"/>
      <name val="Arial Black"/>
      <family val="2"/>
    </font>
    <font>
      <u/>
      <sz val="11"/>
      <color theme="10"/>
      <name val="Calibri"/>
      <family val="2"/>
      <scheme val="minor"/>
    </font>
    <font>
      <b/>
      <sz val="10"/>
      <name val="Arial"/>
      <family val="2"/>
    </font>
    <font>
      <sz val="8"/>
      <color rgb="FF000000"/>
      <name val="Arial"/>
      <family val="2"/>
    </font>
    <font>
      <i/>
      <sz val="8"/>
      <color rgb="FF000000"/>
      <name val="Arial"/>
      <family val="2"/>
    </font>
    <font>
      <sz val="10"/>
      <color theme="1"/>
      <name val="Arial"/>
      <family val="2"/>
    </font>
    <font>
      <b/>
      <sz val="11"/>
      <color theme="1"/>
      <name val="Calibri"/>
      <family val="2"/>
      <scheme val="minor"/>
    </font>
    <font>
      <i/>
      <sz val="8"/>
      <color theme="1"/>
      <name val="Calibri"/>
      <family val="2"/>
      <scheme val="minor"/>
    </font>
    <font>
      <b/>
      <sz val="8"/>
      <color theme="1"/>
      <name val="Calibri"/>
      <family val="2"/>
      <scheme val="minor"/>
    </font>
    <font>
      <sz val="8"/>
      <color theme="1"/>
      <name val="Calibri"/>
      <family val="2"/>
      <scheme val="minor"/>
    </font>
    <font>
      <b/>
      <i/>
      <sz val="8"/>
      <color theme="1"/>
      <name val="Calibri"/>
      <family val="2"/>
      <scheme val="minor"/>
    </font>
    <font>
      <i/>
      <sz val="7"/>
      <color theme="1"/>
      <name val="Calibri"/>
      <family val="2"/>
      <scheme val="minor"/>
    </font>
    <font>
      <b/>
      <i/>
      <sz val="7"/>
      <color rgb="FFFF0000"/>
      <name val="Calibri"/>
      <family val="2"/>
      <scheme val="minor"/>
    </font>
    <font>
      <b/>
      <sz val="7"/>
      <color rgb="FFFF0000"/>
      <name val="Calibri"/>
      <family val="2"/>
    </font>
    <font>
      <b/>
      <i/>
      <sz val="9.1"/>
      <color rgb="FFFF0000"/>
      <name val="Calibri"/>
      <family val="2"/>
    </font>
    <font>
      <b/>
      <i/>
      <sz val="8"/>
      <color rgb="FFFF0000"/>
      <name val="Calibri"/>
      <family val="2"/>
      <scheme val="minor"/>
    </font>
    <font>
      <b/>
      <u/>
      <sz val="12"/>
      <color theme="1"/>
      <name val="Calibri"/>
      <family val="2"/>
      <scheme val="minor"/>
    </font>
    <font>
      <b/>
      <sz val="8"/>
      <color rgb="FFC00000"/>
      <name val="Arial"/>
      <family val="2"/>
    </font>
    <font>
      <i/>
      <sz val="8"/>
      <color theme="4" tint="-0.249977111117893"/>
      <name val="Arial"/>
      <family val="2"/>
    </font>
    <font>
      <b/>
      <i/>
      <sz val="10"/>
      <color theme="1"/>
      <name val="Arial"/>
      <family val="2"/>
    </font>
    <font>
      <b/>
      <sz val="14"/>
      <color rgb="FFFF0000"/>
      <name val="Arial"/>
      <family val="2"/>
    </font>
    <font>
      <u/>
      <sz val="9"/>
      <color theme="1"/>
      <name val="Calibri"/>
      <family val="2"/>
    </font>
    <font>
      <i/>
      <u/>
      <sz val="10"/>
      <color theme="1"/>
      <name val="Arial"/>
      <family val="2"/>
    </font>
    <font>
      <i/>
      <sz val="9"/>
      <color theme="1"/>
      <name val="Calibri"/>
      <family val="2"/>
      <scheme val="minor"/>
    </font>
    <font>
      <b/>
      <sz val="12"/>
      <color theme="1"/>
      <name val="Arial"/>
      <family val="2"/>
    </font>
    <font>
      <b/>
      <i/>
      <sz val="11"/>
      <color theme="1"/>
      <name val="Arial"/>
      <family val="2"/>
    </font>
    <font>
      <b/>
      <sz val="12"/>
      <color rgb="FF000000"/>
      <name val="Arial"/>
      <family val="2"/>
    </font>
    <font>
      <sz val="12"/>
      <color rgb="FF000000"/>
      <name val="Arial"/>
      <family val="2"/>
    </font>
    <font>
      <b/>
      <u/>
      <sz val="12"/>
      <color rgb="FF000000"/>
      <name val="Arial"/>
      <family val="2"/>
    </font>
    <font>
      <b/>
      <sz val="9"/>
      <color theme="1"/>
      <name val="Calibri"/>
      <family val="2"/>
      <scheme val="minor"/>
    </font>
    <font>
      <sz val="7"/>
      <color rgb="FF000000"/>
      <name val="Arial"/>
      <family val="2"/>
    </font>
    <font>
      <sz val="8"/>
      <color rgb="FF000000"/>
      <name val="Calibri"/>
      <family val="2"/>
      <scheme val="minor"/>
    </font>
    <font>
      <sz val="8"/>
      <color rgb="FFFF0000"/>
      <name val="Calibri"/>
      <family val="2"/>
      <scheme val="minor"/>
    </font>
    <font>
      <b/>
      <i/>
      <sz val="8"/>
      <color theme="1"/>
      <name val="Calibri"/>
      <family val="2"/>
    </font>
    <font>
      <i/>
      <sz val="8"/>
      <color theme="1"/>
      <name val="Calibri"/>
      <family val="2"/>
    </font>
    <font>
      <b/>
      <sz val="8"/>
      <color theme="1"/>
      <name val="Calibri"/>
      <family val="2"/>
    </font>
    <font>
      <b/>
      <i/>
      <sz val="12"/>
      <color rgb="FFFF0000"/>
      <name val="Calibri"/>
      <family val="2"/>
      <scheme val="minor"/>
    </font>
    <font>
      <b/>
      <sz val="13"/>
      <color rgb="FFFF0000"/>
      <name val="Calibri"/>
      <family val="2"/>
      <scheme val="minor"/>
    </font>
    <font>
      <sz val="11"/>
      <color rgb="FFFF0000"/>
      <name val="Calibri"/>
      <family val="2"/>
      <scheme val="minor"/>
    </font>
    <font>
      <sz val="9"/>
      <color rgb="FFFF0000"/>
      <name val="Calibri"/>
      <family val="2"/>
      <scheme val="minor"/>
    </font>
    <font>
      <sz val="11"/>
      <color rgb="FF000000"/>
      <name val="Calibri"/>
      <family val="2"/>
    </font>
    <font>
      <sz val="8"/>
      <color rgb="FF000000"/>
      <name val="Calibri"/>
      <family val="2"/>
    </font>
    <font>
      <sz val="11"/>
      <color rgb="FF000000"/>
      <name val="Aptos Narrow"/>
      <family val="2"/>
    </font>
    <font>
      <sz val="11"/>
      <color rgb="FF242424"/>
      <name val="Aptos Narrow"/>
      <family val="2"/>
    </font>
    <font>
      <sz val="11"/>
      <color rgb="FF000000"/>
      <name val="Arial"/>
      <family val="2"/>
    </font>
    <font>
      <b/>
      <sz val="11"/>
      <color rgb="FF000000"/>
      <name val="Arial"/>
      <family val="2"/>
    </font>
    <font>
      <sz val="11"/>
      <color rgb="FF000000"/>
      <name val="Calibri"/>
      <family val="2"/>
      <charset val="1"/>
    </font>
    <font>
      <b/>
      <sz val="8"/>
      <color rgb="FF000000"/>
      <name val="Calibri"/>
      <family val="2"/>
      <scheme val="minor"/>
    </font>
    <font>
      <vertAlign val="subscript"/>
      <sz val="8"/>
      <color theme="1"/>
      <name val="Calibri"/>
      <family val="2"/>
      <scheme val="minor"/>
    </font>
    <font>
      <sz val="14"/>
      <color theme="1"/>
      <name val="Calibri"/>
      <family val="2"/>
      <scheme val="minor"/>
    </font>
    <font>
      <b/>
      <sz val="12"/>
      <color theme="1"/>
      <name val="Calibri"/>
      <family val="2"/>
      <scheme val="minor"/>
    </font>
    <font>
      <b/>
      <sz val="16"/>
      <color rgb="FFC00000"/>
      <name val="Arial"/>
      <family val="2"/>
    </font>
    <font>
      <sz val="8"/>
      <color theme="0" tint="-0.499984740745262"/>
      <name val="Arial"/>
      <family val="2"/>
    </font>
    <font>
      <u/>
      <sz val="11"/>
      <color theme="10"/>
      <name val="Arial"/>
      <family val="2"/>
    </font>
    <font>
      <sz val="11"/>
      <color rgb="FFFFFFFF"/>
      <name val="Arial"/>
      <family val="2"/>
    </font>
    <font>
      <sz val="11"/>
      <name val="Arial"/>
      <family val="2"/>
    </font>
    <font>
      <i/>
      <u/>
      <sz val="9"/>
      <color theme="10"/>
      <name val="Calibri"/>
      <family val="2"/>
      <scheme val="minor"/>
    </font>
    <font>
      <b/>
      <sz val="18"/>
      <color theme="0"/>
      <name val="Arial"/>
      <family val="2"/>
    </font>
    <font>
      <b/>
      <sz val="11"/>
      <name val="Arial"/>
      <family val="2"/>
    </font>
    <font>
      <sz val="6"/>
      <color theme="1"/>
      <name val="Arial"/>
      <family val="2"/>
    </font>
    <font>
      <b/>
      <sz val="6"/>
      <name val="Arial"/>
      <family val="2"/>
    </font>
    <font>
      <b/>
      <sz val="11"/>
      <color rgb="FFFF0000"/>
      <name val="Arial"/>
      <family val="2"/>
    </font>
    <font>
      <sz val="11"/>
      <color rgb="FFFF0000"/>
      <name val="Arial"/>
      <family val="2"/>
    </font>
    <font>
      <b/>
      <sz val="16"/>
      <color theme="0"/>
      <name val="Arial"/>
      <family val="2"/>
    </font>
    <font>
      <b/>
      <sz val="10"/>
      <color theme="0"/>
      <name val="Arial"/>
      <family val="2"/>
    </font>
    <font>
      <b/>
      <sz val="10"/>
      <color theme="1"/>
      <name val="Arial"/>
      <family val="2"/>
    </font>
    <font>
      <i/>
      <sz val="10"/>
      <color theme="1"/>
      <name val="Arial"/>
      <family val="2"/>
    </font>
    <font>
      <sz val="10"/>
      <color theme="0"/>
      <name val="Arial"/>
      <family val="2"/>
    </font>
    <font>
      <i/>
      <sz val="10"/>
      <color theme="0" tint="-0.499984740745262"/>
      <name val="Arial"/>
      <family val="2"/>
    </font>
    <font>
      <b/>
      <sz val="10"/>
      <color rgb="FFC00000"/>
      <name val="Arial"/>
      <family val="2"/>
    </font>
    <font>
      <b/>
      <sz val="11"/>
      <color theme="0"/>
      <name val="Arial"/>
      <family val="2"/>
    </font>
    <font>
      <i/>
      <sz val="11"/>
      <color theme="1"/>
      <name val="Arial"/>
      <family val="2"/>
    </font>
    <font>
      <sz val="3"/>
      <color theme="1"/>
      <name val="Arial"/>
      <family val="2"/>
    </font>
    <font>
      <sz val="11"/>
      <color theme="0"/>
      <name val="Arial"/>
      <family val="2"/>
    </font>
    <font>
      <sz val="9"/>
      <color indexed="81"/>
      <name val="Tahoma"/>
      <family val="2"/>
    </font>
    <font>
      <b/>
      <sz val="8"/>
      <color rgb="FF000000"/>
      <name val="Calibri"/>
      <family val="2"/>
    </font>
    <font>
      <i/>
      <sz val="8"/>
      <color rgb="FF000000"/>
      <name val="Calibri"/>
      <family val="2"/>
    </font>
    <font>
      <sz val="9"/>
      <color rgb="FF000000"/>
      <name val="Arial"/>
      <family val="2"/>
    </font>
    <font>
      <sz val="11"/>
      <color rgb="FF000000"/>
      <name val="Calibri"/>
      <scheme val="minor"/>
    </font>
    <font>
      <b/>
      <sz val="11"/>
      <color rgb="FF000000"/>
      <name val="Calibri"/>
      <scheme val="minor"/>
    </font>
  </fonts>
  <fills count="43">
    <fill>
      <patternFill patternType="none"/>
    </fill>
    <fill>
      <patternFill patternType="gray125"/>
    </fill>
    <fill>
      <patternFill patternType="solid">
        <fgColor theme="5" tint="0.39997558519241921"/>
        <bgColor indexed="64"/>
      </patternFill>
    </fill>
    <fill>
      <patternFill patternType="solid">
        <fgColor theme="7" tint="0.59999389629810485"/>
        <bgColor indexed="64"/>
      </patternFill>
    </fill>
    <fill>
      <patternFill patternType="solid">
        <fgColor theme="0"/>
        <bgColor indexed="64"/>
      </patternFill>
    </fill>
    <fill>
      <patternFill patternType="solid">
        <fgColor theme="0" tint="-0.14999847407452621"/>
        <bgColor indexed="64"/>
      </patternFill>
    </fill>
    <fill>
      <patternFill patternType="solid">
        <fgColor rgb="FFC0C0C0"/>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theme="5" tint="0.59999389629810485"/>
        <bgColor indexed="64"/>
      </patternFill>
    </fill>
    <fill>
      <patternFill patternType="solid">
        <fgColor theme="9" tint="0.79998168889431442"/>
        <bgColor indexed="64"/>
      </patternFill>
    </fill>
    <fill>
      <patternFill patternType="solid">
        <fgColor theme="4"/>
        <bgColor indexed="64"/>
      </patternFill>
    </fill>
    <fill>
      <patternFill patternType="solid">
        <fgColor theme="2" tint="-0.249977111117893"/>
        <bgColor indexed="64"/>
      </patternFill>
    </fill>
    <fill>
      <patternFill patternType="solid">
        <fgColor theme="9"/>
        <bgColor indexed="64"/>
      </patternFill>
    </fill>
    <fill>
      <patternFill patternType="solid">
        <fgColor rgb="FFD9D9D9"/>
        <bgColor indexed="64"/>
      </patternFill>
    </fill>
    <fill>
      <patternFill patternType="solid">
        <fgColor theme="8"/>
        <bgColor indexed="64"/>
      </patternFill>
    </fill>
    <fill>
      <patternFill patternType="solid">
        <fgColor theme="0" tint="-0.249977111117893"/>
        <bgColor indexed="64"/>
      </patternFill>
    </fill>
    <fill>
      <patternFill patternType="solid">
        <fgColor theme="6"/>
        <bgColor indexed="64"/>
      </patternFill>
    </fill>
    <fill>
      <patternFill patternType="solid">
        <fgColor theme="8" tint="0.39997558519241921"/>
        <bgColor indexed="64"/>
      </patternFill>
    </fill>
    <fill>
      <patternFill patternType="solid">
        <fgColor rgb="FFC6E0B4"/>
        <bgColor indexed="64"/>
      </patternFill>
    </fill>
    <fill>
      <patternFill patternType="solid">
        <fgColor rgb="FFFF0000"/>
        <bgColor indexed="64"/>
      </patternFill>
    </fill>
    <fill>
      <patternFill patternType="solid">
        <fgColor theme="5" tint="0.79998168889431442"/>
        <bgColor indexed="64"/>
      </patternFill>
    </fill>
    <fill>
      <patternFill patternType="solid">
        <fgColor theme="2"/>
        <bgColor indexed="64"/>
      </patternFill>
    </fill>
    <fill>
      <patternFill patternType="solid">
        <fgColor theme="0" tint="-4.9989318521683403E-2"/>
        <bgColor indexed="64"/>
      </patternFill>
    </fill>
    <fill>
      <patternFill patternType="solid">
        <fgColor theme="7" tint="0.79998168889431442"/>
        <bgColor indexed="64"/>
      </patternFill>
    </fill>
    <fill>
      <patternFill patternType="solid">
        <fgColor theme="0" tint="-0.34998626667073579"/>
        <bgColor indexed="64"/>
      </patternFill>
    </fill>
    <fill>
      <patternFill patternType="solid">
        <fgColor rgb="FFEEEEEE"/>
        <bgColor indexed="64"/>
      </patternFill>
    </fill>
    <fill>
      <patternFill patternType="solid">
        <fgColor rgb="FFF5F5F5"/>
        <bgColor indexed="64"/>
      </patternFill>
    </fill>
    <fill>
      <patternFill patternType="solid">
        <fgColor theme="9" tint="0.39997558519241921"/>
        <bgColor indexed="64"/>
      </patternFill>
    </fill>
    <fill>
      <patternFill patternType="solid">
        <fgColor theme="8" tint="0.59999389629810485"/>
        <bgColor indexed="64"/>
      </patternFill>
    </fill>
    <fill>
      <patternFill patternType="solid">
        <fgColor rgb="FFFFFF00"/>
        <bgColor indexed="64"/>
      </patternFill>
    </fill>
    <fill>
      <patternFill patternType="solid">
        <fgColor theme="5"/>
        <bgColor indexed="64"/>
      </patternFill>
    </fill>
    <fill>
      <patternFill patternType="solid">
        <fgColor theme="4" tint="0.79998168889431442"/>
        <bgColor indexed="64"/>
      </patternFill>
    </fill>
    <fill>
      <patternFill patternType="solid">
        <fgColor theme="3" tint="-0.249977111117893"/>
        <bgColor theme="4" tint="0.79998168889431442"/>
      </patternFill>
    </fill>
    <fill>
      <patternFill patternType="solid">
        <fgColor theme="3" tint="0.39997558519241921"/>
        <bgColor theme="4" tint="0.79998168889431442"/>
      </patternFill>
    </fill>
    <fill>
      <patternFill patternType="solid">
        <fgColor theme="3" tint="0.59999389629810485"/>
        <bgColor theme="4" tint="0.79998168889431442"/>
      </patternFill>
    </fill>
    <fill>
      <patternFill patternType="solid">
        <fgColor rgb="FFC00000"/>
        <bgColor indexed="64"/>
      </patternFill>
    </fill>
    <fill>
      <patternFill patternType="solid">
        <fgColor theme="3" tint="0.59999389629810485"/>
        <bgColor indexed="64"/>
      </patternFill>
    </fill>
    <fill>
      <patternFill patternType="solid">
        <fgColor theme="1"/>
        <bgColor indexed="64"/>
      </patternFill>
    </fill>
    <fill>
      <patternFill patternType="solid">
        <fgColor theme="0" tint="-0.14999847407452621"/>
        <bgColor theme="4" tint="0.79998168889431442"/>
      </patternFill>
    </fill>
    <fill>
      <patternFill patternType="solid">
        <fgColor theme="0"/>
        <bgColor theme="4" tint="0.79998168889431442"/>
      </patternFill>
    </fill>
    <fill>
      <patternFill patternType="solid">
        <fgColor theme="7" tint="0.39997558519241921"/>
        <bgColor indexed="64"/>
      </patternFill>
    </fill>
    <fill>
      <patternFill patternType="solid">
        <fgColor theme="1" tint="0.499984740745262"/>
        <bgColor indexed="64"/>
      </patternFill>
    </fill>
  </fills>
  <borders count="113">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style="medium">
        <color indexed="64"/>
      </top>
      <bottom/>
      <diagonal/>
    </border>
    <border>
      <left/>
      <right/>
      <top style="medium">
        <color indexed="64"/>
      </top>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rgb="FF000000"/>
      </left>
      <right style="medium">
        <color rgb="FF000000"/>
      </right>
      <top/>
      <bottom style="medium">
        <color rgb="FF000000"/>
      </bottom>
      <diagonal/>
    </border>
    <border>
      <left style="medium">
        <color rgb="FFD8D8D8"/>
      </left>
      <right style="thin">
        <color rgb="FF000000"/>
      </right>
      <top/>
      <bottom style="thin">
        <color rgb="FF000000"/>
      </bottom>
      <diagonal/>
    </border>
    <border>
      <left style="medium">
        <color rgb="FFD8D8D8"/>
      </left>
      <right style="medium">
        <color rgb="FFD8D8D8"/>
      </right>
      <top/>
      <bottom style="thin">
        <color rgb="FF000000"/>
      </bottom>
      <diagonal/>
    </border>
    <border>
      <left style="thin">
        <color rgb="FF000000"/>
      </left>
      <right style="medium">
        <color rgb="FFD8D8D8"/>
      </right>
      <top/>
      <bottom style="thin">
        <color rgb="FF000000"/>
      </bottom>
      <diagonal/>
    </border>
    <border>
      <left style="medium">
        <color rgb="FFD8D8D8"/>
      </left>
      <right style="thin">
        <color rgb="FF000000"/>
      </right>
      <top style="thin">
        <color rgb="FF000000"/>
      </top>
      <bottom/>
      <diagonal/>
    </border>
    <border>
      <left style="medium">
        <color rgb="FFD8D8D8"/>
      </left>
      <right style="medium">
        <color rgb="FFD8D8D8"/>
      </right>
      <top style="thin">
        <color rgb="FF000000"/>
      </top>
      <bottom/>
      <diagonal/>
    </border>
    <border>
      <left style="thin">
        <color rgb="FF000000"/>
      </left>
      <right style="medium">
        <color rgb="FFD8D8D8"/>
      </right>
      <top style="thin">
        <color rgb="FF000000"/>
      </top>
      <bottom/>
      <diagonal/>
    </border>
    <border>
      <left style="medium">
        <color rgb="FFD8D8D8"/>
      </left>
      <right style="thin">
        <color rgb="FF000000"/>
      </right>
      <top/>
      <bottom/>
      <diagonal/>
    </border>
    <border>
      <left style="medium">
        <color rgb="FFD8D8D8"/>
      </left>
      <right style="medium">
        <color rgb="FFD8D8D8"/>
      </right>
      <top/>
      <bottom/>
      <diagonal/>
    </border>
    <border>
      <left style="thin">
        <color rgb="FF000000"/>
      </left>
      <right style="medium">
        <color rgb="FFD8D8D8"/>
      </right>
      <top/>
      <bottom/>
      <diagonal/>
    </border>
    <border>
      <left/>
      <right style="thin">
        <color rgb="FF000000"/>
      </right>
      <top style="thin">
        <color rgb="FF000000"/>
      </top>
      <bottom style="thin">
        <color rgb="FF000000"/>
      </bottom>
      <diagonal/>
    </border>
    <border>
      <left style="medium">
        <color rgb="FFD8D8D8"/>
      </left>
      <right/>
      <top style="thin">
        <color rgb="FF000000"/>
      </top>
      <bottom style="thin">
        <color rgb="FF000000"/>
      </bottom>
      <diagonal/>
    </border>
    <border>
      <left style="thin">
        <color rgb="FF000000"/>
      </left>
      <right style="medium">
        <color rgb="FFD8D8D8"/>
      </right>
      <top style="thin">
        <color rgb="FF000000"/>
      </top>
      <bottom style="thin">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style="thin">
        <color indexed="64"/>
      </right>
      <top/>
      <bottom style="thin">
        <color indexed="64"/>
      </bottom>
      <diagonal/>
    </border>
    <border>
      <left style="thin">
        <color indexed="64"/>
      </left>
      <right style="thin">
        <color indexed="64"/>
      </right>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top/>
      <bottom style="medium">
        <color indexed="64"/>
      </bottom>
      <diagonal/>
    </border>
    <border>
      <left style="hair">
        <color theme="0" tint="-0.34998626667073579"/>
      </left>
      <right style="hair">
        <color theme="0" tint="-0.34998626667073579"/>
      </right>
      <top style="hair">
        <color theme="0" tint="-0.34998626667073579"/>
      </top>
      <bottom style="hair">
        <color theme="0" tint="-0.34998626667073579"/>
      </bottom>
      <diagonal/>
    </border>
    <border>
      <left/>
      <right/>
      <top/>
      <bottom style="hair">
        <color indexed="64"/>
      </bottom>
      <diagonal/>
    </border>
    <border>
      <left/>
      <right style="thin">
        <color theme="0"/>
      </right>
      <top/>
      <bottom/>
      <diagonal/>
    </border>
    <border>
      <left style="thin">
        <color theme="0"/>
      </left>
      <right style="thin">
        <color theme="0"/>
      </right>
      <top style="thin">
        <color theme="0"/>
      </top>
      <bottom/>
      <diagonal/>
    </border>
    <border>
      <left/>
      <right style="thin">
        <color theme="0"/>
      </right>
      <top style="thin">
        <color theme="0"/>
      </top>
      <bottom style="thin">
        <color theme="0"/>
      </bottom>
      <diagonal/>
    </border>
    <border>
      <left style="thin">
        <color theme="0"/>
      </left>
      <right style="thin">
        <color theme="0"/>
      </right>
      <top/>
      <bottom style="thin">
        <color theme="0"/>
      </bottom>
      <diagonal/>
    </border>
    <border>
      <left style="medium">
        <color indexed="64"/>
      </left>
      <right/>
      <top style="thin">
        <color indexed="64"/>
      </top>
      <bottom/>
      <diagonal/>
    </border>
    <border>
      <left style="thin">
        <color indexed="64"/>
      </left>
      <right style="hair">
        <color indexed="64"/>
      </right>
      <top style="thin">
        <color indexed="64"/>
      </top>
      <bottom style="hair">
        <color indexed="64"/>
      </bottom>
      <diagonal/>
    </border>
    <border>
      <left/>
      <right style="hair">
        <color indexed="64"/>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style="hair">
        <color indexed="64"/>
      </right>
      <top/>
      <bottom style="hair">
        <color indexed="64"/>
      </bottom>
      <diagonal/>
    </border>
    <border>
      <left/>
      <right style="hair">
        <color indexed="64"/>
      </right>
      <top/>
      <bottom style="hair">
        <color indexed="64"/>
      </bottom>
      <diagonal/>
    </border>
    <border>
      <left/>
      <right style="medium">
        <color indexed="64"/>
      </right>
      <top/>
      <bottom style="hair">
        <color indexed="64"/>
      </bottom>
      <diagonal/>
    </border>
    <border>
      <left style="thin">
        <color indexed="64"/>
      </left>
      <right style="hair">
        <color indexed="64"/>
      </right>
      <top/>
      <bottom style="thin">
        <color indexed="64"/>
      </bottom>
      <diagonal/>
    </border>
    <border>
      <left/>
      <right style="hair">
        <color indexed="64"/>
      </right>
      <top/>
      <bottom style="thin">
        <color indexed="64"/>
      </bottom>
      <diagonal/>
    </border>
    <border>
      <left style="medium">
        <color indexed="64"/>
      </left>
      <right/>
      <top style="thin">
        <color indexed="64"/>
      </top>
      <bottom style="thin">
        <color indexed="64"/>
      </bottom>
      <diagonal/>
    </border>
    <border diagonalUp="1" diagonalDown="1">
      <left style="hair">
        <color indexed="64"/>
      </left>
      <right style="hair">
        <color indexed="64"/>
      </right>
      <top style="thin">
        <color indexed="64"/>
      </top>
      <bottom style="hair">
        <color indexed="64"/>
      </bottom>
      <diagonal style="hair">
        <color indexed="64"/>
      </diagonal>
    </border>
    <border>
      <left style="thin">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style="thin">
        <color theme="0" tint="-0.499984740745262"/>
      </left>
      <right/>
      <top style="thin">
        <color theme="0" tint="-0.499984740745262"/>
      </top>
      <bottom style="medium">
        <color indexed="64"/>
      </bottom>
      <diagonal/>
    </border>
    <border>
      <left style="hair">
        <color auto="1"/>
      </left>
      <right style="hair">
        <color auto="1"/>
      </right>
      <top style="hair">
        <color auto="1"/>
      </top>
      <bottom style="hair">
        <color auto="1"/>
      </bottom>
      <diagonal/>
    </border>
    <border>
      <left style="hair">
        <color theme="0" tint="-0.499984740745262"/>
      </left>
      <right style="hair">
        <color theme="0" tint="-0.499984740745262"/>
      </right>
      <top style="hair">
        <color theme="0" tint="-0.499984740745262"/>
      </top>
      <bottom style="hair">
        <color theme="0" tint="-0.499984740745262"/>
      </bottom>
      <diagonal/>
    </border>
    <border>
      <left/>
      <right style="hair">
        <color auto="1"/>
      </right>
      <top style="hair">
        <color auto="1"/>
      </top>
      <bottom style="hair">
        <color auto="1"/>
      </bottom>
      <diagonal/>
    </border>
    <border>
      <left style="hair">
        <color theme="0" tint="-0.499984740745262"/>
      </left>
      <right style="hair">
        <color theme="0" tint="-0.499984740745262"/>
      </right>
      <top/>
      <bottom style="hair">
        <color theme="0" tint="-0.499984740745262"/>
      </bottom>
      <diagonal/>
    </border>
    <border>
      <left style="hair">
        <color theme="0" tint="-0.499984740745262"/>
      </left>
      <right/>
      <top style="medium">
        <color indexed="64"/>
      </top>
      <bottom style="hair">
        <color theme="0" tint="-0.499984740745262"/>
      </bottom>
      <diagonal/>
    </border>
    <border>
      <left style="hair">
        <color theme="0" tint="-0.499984740745262"/>
      </left>
      <right/>
      <top style="hair">
        <color theme="0" tint="-0.499984740745262"/>
      </top>
      <bottom style="hair">
        <color theme="0" tint="-0.499984740745262"/>
      </bottom>
      <diagonal/>
    </border>
    <border>
      <left style="hair">
        <color theme="0" tint="-0.499984740745262"/>
      </left>
      <right/>
      <top style="hair">
        <color theme="0" tint="-0.499984740745262"/>
      </top>
      <bottom style="medium">
        <color indexed="64"/>
      </bottom>
      <diagonal/>
    </border>
    <border>
      <left style="hair">
        <color auto="1"/>
      </left>
      <right/>
      <top/>
      <bottom style="hair">
        <color auto="1"/>
      </bottom>
      <diagonal/>
    </border>
    <border>
      <left style="hair">
        <color auto="1"/>
      </left>
      <right/>
      <top style="hair">
        <color auto="1"/>
      </top>
      <bottom style="hair">
        <color auto="1"/>
      </bottom>
      <diagonal/>
    </border>
    <border>
      <left style="hair">
        <color theme="0" tint="-0.499984740745262"/>
      </left>
      <right/>
      <top/>
      <bottom style="hair">
        <color theme="0" tint="-0.499984740745262"/>
      </bottom>
      <diagonal/>
    </border>
    <border>
      <left style="thin">
        <color indexed="64"/>
      </left>
      <right style="thin">
        <color indexed="64"/>
      </right>
      <top style="thin">
        <color indexed="64"/>
      </top>
      <bottom style="hair">
        <color theme="0" tint="-0.499984740745262"/>
      </bottom>
      <diagonal/>
    </border>
    <border>
      <left style="thin">
        <color indexed="64"/>
      </left>
      <right style="thin">
        <color indexed="64"/>
      </right>
      <top style="hair">
        <color theme="0" tint="-0.499984740745262"/>
      </top>
      <bottom style="hair">
        <color theme="0" tint="-0.499984740745262"/>
      </bottom>
      <diagonal/>
    </border>
    <border>
      <left style="thin">
        <color indexed="64"/>
      </left>
      <right style="thin">
        <color indexed="64"/>
      </right>
      <top style="hair">
        <color theme="0" tint="-0.499984740745262"/>
      </top>
      <bottom style="thin">
        <color indexed="64"/>
      </bottom>
      <diagonal/>
    </border>
    <border>
      <left/>
      <right/>
      <top style="thin">
        <color indexed="64"/>
      </top>
      <bottom/>
      <diagonal/>
    </border>
    <border>
      <left/>
      <right style="medium">
        <color indexed="64"/>
      </right>
      <top style="thin">
        <color indexed="64"/>
      </top>
      <bottom/>
      <diagonal/>
    </border>
  </borders>
  <cellStyleXfs count="9">
    <xf numFmtId="0" fontId="0" fillId="0" borderId="0"/>
    <xf numFmtId="9" fontId="1" fillId="0" borderId="0" applyFont="0" applyFill="0" applyBorder="0" applyAlignment="0" applyProtection="0"/>
    <xf numFmtId="0" fontId="3" fillId="0" borderId="0"/>
    <xf numFmtId="0" fontId="15" fillId="0" borderId="0" applyNumberForma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60" fillId="0" borderId="0"/>
    <xf numFmtId="0" fontId="12" fillId="0" borderId="0"/>
  </cellStyleXfs>
  <cellXfs count="520">
    <xf numFmtId="0" fontId="0" fillId="0" borderId="0" xfId="0"/>
    <xf numFmtId="0" fontId="2" fillId="2" borderId="0" xfId="0" applyFont="1" applyFill="1"/>
    <xf numFmtId="0" fontId="0" fillId="4" borderId="0" xfId="0" applyFill="1"/>
    <xf numFmtId="0" fontId="7" fillId="14" borderId="2" xfId="0" applyFont="1" applyFill="1" applyBorder="1" applyAlignment="1">
      <alignment horizontal="center" vertical="center" wrapText="1"/>
    </xf>
    <xf numFmtId="0" fontId="7" fillId="14" borderId="8" xfId="0" applyFont="1" applyFill="1" applyBorder="1" applyAlignment="1">
      <alignment horizontal="center" vertical="center" wrapText="1"/>
    </xf>
    <xf numFmtId="0" fontId="8" fillId="0" borderId="9" xfId="0" applyFont="1" applyBorder="1" applyAlignment="1">
      <alignment horizontal="center" vertical="center"/>
    </xf>
    <xf numFmtId="0" fontId="8" fillId="0" borderId="10" xfId="0" applyFont="1" applyBorder="1" applyAlignment="1">
      <alignment horizontal="center" vertical="center"/>
    </xf>
    <xf numFmtId="0" fontId="8" fillId="0" borderId="10" xfId="0" applyFont="1" applyBorder="1" applyAlignment="1">
      <alignment horizontal="center" vertical="center" wrapText="1"/>
    </xf>
    <xf numFmtId="0" fontId="11" fillId="0" borderId="0" xfId="2" applyFont="1"/>
    <xf numFmtId="0" fontId="12" fillId="0" borderId="0" xfId="2" applyFont="1"/>
    <xf numFmtId="0" fontId="3" fillId="0" borderId="0" xfId="2"/>
    <xf numFmtId="0" fontId="14" fillId="17" borderId="0" xfId="2" applyFont="1" applyFill="1" applyAlignment="1">
      <alignment horizontal="center" vertical="center" wrapText="1"/>
    </xf>
    <xf numFmtId="0" fontId="16" fillId="0" borderId="0" xfId="2" applyFont="1"/>
    <xf numFmtId="0" fontId="6" fillId="0" borderId="0" xfId="0" applyFont="1"/>
    <xf numFmtId="0" fontId="5" fillId="0" borderId="0" xfId="0" applyFont="1"/>
    <xf numFmtId="0" fontId="17" fillId="0" borderId="10" xfId="0" applyFont="1" applyBorder="1" applyAlignment="1">
      <alignment horizontal="center" vertical="center" wrapText="1"/>
    </xf>
    <xf numFmtId="0" fontId="5" fillId="4" borderId="0" xfId="0" applyFont="1" applyFill="1"/>
    <xf numFmtId="0" fontId="5" fillId="5" borderId="15" xfId="0" applyFont="1" applyFill="1" applyBorder="1" applyAlignment="1">
      <alignment horizontal="left" vertical="center" wrapText="1"/>
    </xf>
    <xf numFmtId="0" fontId="5" fillId="5" borderId="16" xfId="0" applyFont="1" applyFill="1" applyBorder="1" applyAlignment="1">
      <alignment horizontal="center" vertical="center" wrapText="1"/>
    </xf>
    <xf numFmtId="0" fontId="5" fillId="5" borderId="17" xfId="0" applyFont="1" applyFill="1" applyBorder="1" applyAlignment="1">
      <alignment horizontal="left" vertical="center" wrapText="1"/>
    </xf>
    <xf numFmtId="0" fontId="5" fillId="7" borderId="3" xfId="0" applyFont="1" applyFill="1" applyBorder="1" applyAlignment="1">
      <alignment horizontal="left" vertical="center"/>
    </xf>
    <xf numFmtId="0" fontId="5" fillId="7" borderId="19" xfId="0" applyFont="1" applyFill="1" applyBorder="1" applyAlignment="1">
      <alignment horizontal="center" vertical="center"/>
    </xf>
    <xf numFmtId="0" fontId="19" fillId="7" borderId="2" xfId="0" applyFont="1" applyFill="1" applyBorder="1" applyAlignment="1">
      <alignment horizontal="center"/>
    </xf>
    <xf numFmtId="0" fontId="5" fillId="7" borderId="4" xfId="0" applyFont="1" applyFill="1" applyBorder="1" applyAlignment="1">
      <alignment horizontal="left" vertical="center"/>
    </xf>
    <xf numFmtId="0" fontId="5" fillId="7" borderId="1" xfId="0" applyFont="1" applyFill="1" applyBorder="1" applyAlignment="1">
      <alignment horizontal="center" vertical="center"/>
    </xf>
    <xf numFmtId="0" fontId="19" fillId="4" borderId="14" xfId="0" applyFont="1" applyFill="1" applyBorder="1" applyAlignment="1">
      <alignment horizontal="center"/>
    </xf>
    <xf numFmtId="0" fontId="19" fillId="4" borderId="10" xfId="0" applyFont="1" applyFill="1" applyBorder="1" applyAlignment="1">
      <alignment horizontal="center"/>
    </xf>
    <xf numFmtId="0" fontId="5" fillId="8" borderId="3" xfId="0" applyFont="1" applyFill="1" applyBorder="1" applyAlignment="1">
      <alignment horizontal="left" vertical="center"/>
    </xf>
    <xf numFmtId="0" fontId="5" fillId="8" borderId="19" xfId="0" applyFont="1" applyFill="1" applyBorder="1" applyAlignment="1">
      <alignment horizontal="center" vertical="center"/>
    </xf>
    <xf numFmtId="0" fontId="19" fillId="8" borderId="2" xfId="0" applyFont="1" applyFill="1" applyBorder="1" applyAlignment="1">
      <alignment horizontal="center"/>
    </xf>
    <xf numFmtId="0" fontId="5" fillId="8" borderId="4" xfId="0" applyFont="1" applyFill="1" applyBorder="1" applyAlignment="1">
      <alignment horizontal="left" vertical="center"/>
    </xf>
    <xf numFmtId="0" fontId="5" fillId="8" borderId="1" xfId="0" applyFont="1" applyFill="1" applyBorder="1" applyAlignment="1">
      <alignment horizontal="center" vertical="center"/>
    </xf>
    <xf numFmtId="0" fontId="5" fillId="8" borderId="6" xfId="0" applyFont="1" applyFill="1" applyBorder="1" applyAlignment="1">
      <alignment horizontal="left" vertical="center"/>
    </xf>
    <xf numFmtId="0" fontId="5" fillId="8" borderId="18" xfId="0" applyFont="1" applyFill="1" applyBorder="1" applyAlignment="1">
      <alignment horizontal="center" vertical="center"/>
    </xf>
    <xf numFmtId="0" fontId="5" fillId="3" borderId="3" xfId="0" applyFont="1" applyFill="1" applyBorder="1" applyAlignment="1">
      <alignment horizontal="left" vertical="center"/>
    </xf>
    <xf numFmtId="0" fontId="5" fillId="3" borderId="19" xfId="0" applyFont="1" applyFill="1" applyBorder="1" applyAlignment="1">
      <alignment horizontal="center" vertical="center"/>
    </xf>
    <xf numFmtId="0" fontId="19" fillId="3" borderId="2" xfId="0" applyFont="1" applyFill="1" applyBorder="1" applyAlignment="1">
      <alignment horizontal="center"/>
    </xf>
    <xf numFmtId="0" fontId="5" fillId="3" borderId="4" xfId="0" applyFont="1" applyFill="1" applyBorder="1" applyAlignment="1">
      <alignment horizontal="left" vertical="center"/>
    </xf>
    <xf numFmtId="0" fontId="5" fillId="3" borderId="1" xfId="0" applyFont="1" applyFill="1" applyBorder="1" applyAlignment="1">
      <alignment horizontal="center" vertical="center"/>
    </xf>
    <xf numFmtId="0" fontId="5" fillId="3" borderId="6" xfId="0" applyFont="1" applyFill="1" applyBorder="1" applyAlignment="1">
      <alignment horizontal="left" vertical="center"/>
    </xf>
    <xf numFmtId="0" fontId="5" fillId="3" borderId="18" xfId="0" applyFont="1" applyFill="1" applyBorder="1" applyAlignment="1">
      <alignment horizontal="center" vertical="center"/>
    </xf>
    <xf numFmtId="0" fontId="5" fillId="9" borderId="3" xfId="0" applyFont="1" applyFill="1" applyBorder="1" applyAlignment="1">
      <alignment horizontal="left" vertical="center"/>
    </xf>
    <xf numFmtId="0" fontId="5" fillId="9" borderId="19" xfId="0" applyFont="1" applyFill="1" applyBorder="1" applyAlignment="1">
      <alignment horizontal="center" vertical="center"/>
    </xf>
    <xf numFmtId="0" fontId="19" fillId="9" borderId="2" xfId="0" applyFont="1" applyFill="1" applyBorder="1" applyAlignment="1">
      <alignment horizontal="center"/>
    </xf>
    <xf numFmtId="0" fontId="5" fillId="9" borderId="4" xfId="0" applyFont="1" applyFill="1" applyBorder="1" applyAlignment="1">
      <alignment horizontal="left" vertical="center"/>
    </xf>
    <xf numFmtId="0" fontId="5" fillId="9" borderId="1" xfId="0" applyFont="1" applyFill="1" applyBorder="1" applyAlignment="1">
      <alignment horizontal="center" vertical="center"/>
    </xf>
    <xf numFmtId="0" fontId="5" fillId="4" borderId="14" xfId="0" applyFont="1" applyFill="1" applyBorder="1" applyAlignment="1">
      <alignment horizontal="center"/>
    </xf>
    <xf numFmtId="0" fontId="5" fillId="9" borderId="6" xfId="0" applyFont="1" applyFill="1" applyBorder="1" applyAlignment="1">
      <alignment horizontal="left" vertical="center"/>
    </xf>
    <xf numFmtId="0" fontId="5" fillId="9" borderId="20" xfId="0" applyFont="1" applyFill="1" applyBorder="1" applyAlignment="1">
      <alignment horizontal="center" vertical="center"/>
    </xf>
    <xf numFmtId="0" fontId="5" fillId="11" borderId="15" xfId="0" applyFont="1" applyFill="1" applyBorder="1" applyAlignment="1">
      <alignment horizontal="center" vertical="center"/>
    </xf>
    <xf numFmtId="0" fontId="5" fillId="11" borderId="17" xfId="0" applyFont="1" applyFill="1" applyBorder="1" applyAlignment="1">
      <alignment horizontal="center" vertical="center"/>
    </xf>
    <xf numFmtId="0" fontId="13" fillId="0" borderId="0" xfId="2" applyFont="1" applyAlignment="1">
      <alignment horizontal="right" wrapText="1"/>
    </xf>
    <xf numFmtId="0" fontId="20" fillId="0" borderId="0" xfId="0" applyFont="1"/>
    <xf numFmtId="0" fontId="0" fillId="4" borderId="0" xfId="0" applyFill="1" applyAlignment="1">
      <alignment horizontal="center"/>
    </xf>
    <xf numFmtId="0" fontId="21" fillId="4" borderId="6" xfId="0" applyFont="1" applyFill="1" applyBorder="1" applyAlignment="1">
      <alignment vertical="center" wrapText="1"/>
    </xf>
    <xf numFmtId="0" fontId="22" fillId="4" borderId="25" xfId="0" applyFont="1" applyFill="1" applyBorder="1" applyAlignment="1">
      <alignment horizontal="left" vertical="center"/>
    </xf>
    <xf numFmtId="1" fontId="21" fillId="4" borderId="5" xfId="0" applyNumberFormat="1" applyFont="1" applyFill="1" applyBorder="1" applyAlignment="1">
      <alignment horizontal="center" vertical="center"/>
    </xf>
    <xf numFmtId="9" fontId="22" fillId="4" borderId="1" xfId="1" applyFont="1" applyFill="1" applyBorder="1" applyAlignment="1">
      <alignment horizontal="center"/>
    </xf>
    <xf numFmtId="0" fontId="22" fillId="4" borderId="4" xfId="0" applyFont="1" applyFill="1" applyBorder="1" applyAlignment="1">
      <alignment horizontal="left" vertical="center"/>
    </xf>
    <xf numFmtId="2" fontId="21" fillId="4" borderId="5" xfId="0" applyNumberFormat="1" applyFont="1" applyFill="1" applyBorder="1" applyAlignment="1">
      <alignment horizontal="center" vertical="center"/>
    </xf>
    <xf numFmtId="2" fontId="22" fillId="4" borderId="1" xfId="0" applyNumberFormat="1" applyFont="1" applyFill="1" applyBorder="1" applyAlignment="1">
      <alignment horizontal="center" vertical="center"/>
    </xf>
    <xf numFmtId="0" fontId="22" fillId="4" borderId="4" xfId="0" applyFont="1" applyFill="1" applyBorder="1" applyAlignment="1">
      <alignment horizontal="left" vertical="center" wrapText="1"/>
    </xf>
    <xf numFmtId="1" fontId="21" fillId="4" borderId="1" xfId="0" applyNumberFormat="1" applyFont="1" applyFill="1" applyBorder="1" applyAlignment="1">
      <alignment horizontal="center" vertical="center"/>
    </xf>
    <xf numFmtId="1" fontId="21" fillId="4" borderId="5" xfId="0" applyNumberFormat="1" applyFont="1" applyFill="1" applyBorder="1" applyAlignment="1">
      <alignment horizontal="center" vertical="center" wrapText="1"/>
    </xf>
    <xf numFmtId="1" fontId="22" fillId="4" borderId="1" xfId="0" applyNumberFormat="1" applyFont="1" applyFill="1" applyBorder="1" applyAlignment="1">
      <alignment horizontal="center" vertical="center"/>
    </xf>
    <xf numFmtId="1" fontId="22" fillId="4" borderId="1" xfId="0" applyNumberFormat="1" applyFont="1" applyFill="1" applyBorder="1" applyAlignment="1">
      <alignment horizontal="center"/>
    </xf>
    <xf numFmtId="1" fontId="4" fillId="10" borderId="5" xfId="0" applyNumberFormat="1" applyFont="1" applyFill="1" applyBorder="1" applyAlignment="1">
      <alignment horizontal="center" vertical="center"/>
    </xf>
    <xf numFmtId="1" fontId="4" fillId="10" borderId="1" xfId="0" applyNumberFormat="1" applyFont="1" applyFill="1" applyBorder="1" applyAlignment="1">
      <alignment horizontal="center" vertical="center"/>
    </xf>
    <xf numFmtId="1" fontId="4" fillId="10" borderId="1" xfId="0" applyNumberFormat="1" applyFont="1" applyFill="1" applyBorder="1" applyAlignment="1">
      <alignment horizontal="right" vertical="center"/>
    </xf>
    <xf numFmtId="0" fontId="21" fillId="4" borderId="4" xfId="0" applyFont="1" applyFill="1" applyBorder="1" applyAlignment="1">
      <alignment horizontal="left" vertical="center" indent="1"/>
    </xf>
    <xf numFmtId="164" fontId="21" fillId="4" borderId="5" xfId="0" applyNumberFormat="1" applyFont="1" applyFill="1" applyBorder="1" applyAlignment="1">
      <alignment horizontal="center" vertical="center"/>
    </xf>
    <xf numFmtId="2" fontId="21" fillId="4" borderId="26" xfId="0" applyNumberFormat="1" applyFont="1" applyFill="1" applyBorder="1" applyAlignment="1">
      <alignment horizontal="center" vertical="center"/>
    </xf>
    <xf numFmtId="2" fontId="22" fillId="4" borderId="20" xfId="0" applyNumberFormat="1" applyFont="1" applyFill="1" applyBorder="1" applyAlignment="1">
      <alignment horizontal="center" vertical="center"/>
    </xf>
    <xf numFmtId="0" fontId="22" fillId="4" borderId="25" xfId="0" applyFont="1" applyFill="1" applyBorder="1" applyAlignment="1">
      <alignment horizontal="left" vertical="center" wrapText="1"/>
    </xf>
    <xf numFmtId="0" fontId="24" fillId="16" borderId="23" xfId="0" applyFont="1" applyFill="1" applyBorder="1" applyAlignment="1">
      <alignment horizontal="center" vertical="center" wrapText="1"/>
    </xf>
    <xf numFmtId="0" fontId="24" fillId="16" borderId="22" xfId="0" applyFont="1" applyFill="1" applyBorder="1" applyAlignment="1">
      <alignment horizontal="center" vertical="center" wrapText="1"/>
    </xf>
    <xf numFmtId="0" fontId="21" fillId="4" borderId="3" xfId="0" applyFont="1" applyFill="1" applyBorder="1" applyAlignment="1">
      <alignment horizontal="left" wrapText="1"/>
    </xf>
    <xf numFmtId="1" fontId="21" fillId="4" borderId="35" xfId="0" applyNumberFormat="1" applyFont="1" applyFill="1" applyBorder="1" applyAlignment="1">
      <alignment horizontal="center" vertical="center"/>
    </xf>
    <xf numFmtId="1" fontId="25" fillId="4" borderId="18" xfId="0" applyNumberFormat="1" applyFont="1" applyFill="1" applyBorder="1" applyAlignment="1">
      <alignment horizontal="center" vertical="center" wrapText="1"/>
    </xf>
    <xf numFmtId="1" fontId="21" fillId="4" borderId="18" xfId="0" applyNumberFormat="1" applyFont="1" applyFill="1" applyBorder="1" applyAlignment="1">
      <alignment horizontal="center" vertical="center"/>
    </xf>
    <xf numFmtId="0" fontId="21" fillId="4" borderId="36" xfId="0" applyFont="1" applyFill="1" applyBorder="1" applyAlignment="1">
      <alignment vertical="center" wrapText="1"/>
    </xf>
    <xf numFmtId="165" fontId="22" fillId="4" borderId="40" xfId="1" applyNumberFormat="1" applyFont="1" applyFill="1" applyBorder="1" applyAlignment="1">
      <alignment horizontal="center" vertical="center"/>
    </xf>
    <xf numFmtId="0" fontId="22" fillId="4" borderId="34" xfId="0" applyFont="1" applyFill="1" applyBorder="1" applyAlignment="1">
      <alignment horizontal="left" vertical="center" wrapText="1"/>
    </xf>
    <xf numFmtId="166" fontId="22" fillId="4" borderId="40" xfId="0" applyNumberFormat="1" applyFont="1" applyFill="1" applyBorder="1" applyAlignment="1">
      <alignment horizontal="center" vertical="center"/>
    </xf>
    <xf numFmtId="0" fontId="22" fillId="4" borderId="34" xfId="0" applyFont="1" applyFill="1" applyBorder="1" applyAlignment="1">
      <alignment horizontal="left" wrapText="1"/>
    </xf>
    <xf numFmtId="1" fontId="21" fillId="4" borderId="41" xfId="0" applyNumberFormat="1" applyFont="1" applyFill="1" applyBorder="1" applyAlignment="1">
      <alignment horizontal="center" vertical="center"/>
    </xf>
    <xf numFmtId="1" fontId="22" fillId="4" borderId="19" xfId="0" applyNumberFormat="1" applyFont="1" applyFill="1" applyBorder="1" applyAlignment="1">
      <alignment horizontal="center" vertical="center"/>
    </xf>
    <xf numFmtId="1" fontId="22" fillId="4" borderId="42" xfId="0" applyNumberFormat="1" applyFont="1" applyFill="1" applyBorder="1" applyAlignment="1">
      <alignment horizontal="center" vertical="center"/>
    </xf>
    <xf numFmtId="0" fontId="22" fillId="4" borderId="43" xfId="0" applyFont="1" applyFill="1" applyBorder="1" applyAlignment="1">
      <alignment horizontal="left" vertical="center" wrapText="1"/>
    </xf>
    <xf numFmtId="166" fontId="23" fillId="10" borderId="5" xfId="0" applyNumberFormat="1" applyFont="1" applyFill="1" applyBorder="1" applyAlignment="1">
      <alignment horizontal="center"/>
    </xf>
    <xf numFmtId="166" fontId="23" fillId="10" borderId="1" xfId="0" applyNumberFormat="1" applyFont="1" applyFill="1" applyBorder="1" applyAlignment="1">
      <alignment horizontal="center"/>
    </xf>
    <xf numFmtId="0" fontId="23" fillId="10" borderId="34" xfId="0" applyFont="1" applyFill="1" applyBorder="1" applyAlignment="1">
      <alignment horizontal="left"/>
    </xf>
    <xf numFmtId="1" fontId="23" fillId="10" borderId="5" xfId="0" applyNumberFormat="1" applyFont="1" applyFill="1" applyBorder="1" applyAlignment="1">
      <alignment horizontal="center"/>
    </xf>
    <xf numFmtId="9" fontId="23" fillId="10" borderId="1" xfId="1" applyFont="1" applyFill="1" applyBorder="1" applyAlignment="1">
      <alignment horizontal="center"/>
    </xf>
    <xf numFmtId="1" fontId="23" fillId="10" borderId="1" xfId="0" applyNumberFormat="1" applyFont="1" applyFill="1" applyBorder="1" applyAlignment="1">
      <alignment horizontal="center"/>
    </xf>
    <xf numFmtId="1" fontId="23" fillId="10" borderId="41" xfId="0" applyNumberFormat="1" applyFont="1" applyFill="1" applyBorder="1" applyAlignment="1">
      <alignment horizontal="center"/>
    </xf>
    <xf numFmtId="1" fontId="23" fillId="10" borderId="42" xfId="0" applyNumberFormat="1" applyFont="1" applyFill="1" applyBorder="1" applyAlignment="1">
      <alignment horizontal="center"/>
    </xf>
    <xf numFmtId="0" fontId="22" fillId="10" borderId="43" xfId="0" applyFont="1" applyFill="1" applyBorder="1" applyAlignment="1">
      <alignment horizontal="left"/>
    </xf>
    <xf numFmtId="0" fontId="25" fillId="4" borderId="22" xfId="0" applyFont="1" applyFill="1" applyBorder="1" applyAlignment="1">
      <alignment wrapText="1"/>
    </xf>
    <xf numFmtId="0" fontId="23" fillId="4" borderId="46" xfId="0" applyFont="1" applyFill="1" applyBorder="1"/>
    <xf numFmtId="0" fontId="23" fillId="4" borderId="21" xfId="0" applyFont="1" applyFill="1" applyBorder="1"/>
    <xf numFmtId="0" fontId="30" fillId="4" borderId="0" xfId="0" applyFont="1" applyFill="1"/>
    <xf numFmtId="0" fontId="9" fillId="10" borderId="10" xfId="0" applyFont="1" applyFill="1" applyBorder="1" applyAlignment="1">
      <alignment horizontal="center" vertical="center" wrapText="1"/>
    </xf>
    <xf numFmtId="0" fontId="31" fillId="10" borderId="13" xfId="0" applyFont="1" applyFill="1" applyBorder="1" applyAlignment="1">
      <alignment horizontal="center" vertical="center" wrapText="1"/>
    </xf>
    <xf numFmtId="0" fontId="5" fillId="18" borderId="4" xfId="0" applyFont="1" applyFill="1" applyBorder="1" applyAlignment="1">
      <alignment horizontal="left" vertical="center"/>
    </xf>
    <xf numFmtId="0" fontId="5" fillId="18" borderId="1" xfId="0" applyFont="1" applyFill="1" applyBorder="1" applyAlignment="1">
      <alignment horizontal="center" vertical="center"/>
    </xf>
    <xf numFmtId="0" fontId="5" fillId="18" borderId="6" xfId="0" applyFont="1" applyFill="1" applyBorder="1" applyAlignment="1">
      <alignment horizontal="left" vertical="center"/>
    </xf>
    <xf numFmtId="0" fontId="5" fillId="18" borderId="18" xfId="0" applyFont="1" applyFill="1" applyBorder="1" applyAlignment="1">
      <alignment horizontal="center" vertical="center"/>
    </xf>
    <xf numFmtId="0" fontId="19" fillId="18" borderId="2" xfId="0" applyFont="1" applyFill="1" applyBorder="1" applyAlignment="1">
      <alignment horizontal="center"/>
    </xf>
    <xf numFmtId="0" fontId="15" fillId="0" borderId="1" xfId="3" applyBorder="1" applyAlignment="1">
      <alignment horizontal="left" vertical="center"/>
    </xf>
    <xf numFmtId="0" fontId="0" fillId="0" borderId="35" xfId="0" applyBorder="1" applyAlignment="1">
      <alignment horizontal="center" vertical="center"/>
    </xf>
    <xf numFmtId="0" fontId="0" fillId="0" borderId="18" xfId="0" applyBorder="1" applyAlignment="1">
      <alignment horizontal="center" vertical="center"/>
    </xf>
    <xf numFmtId="0" fontId="0" fillId="0" borderId="6" xfId="0" applyBorder="1" applyAlignment="1">
      <alignment horizontal="center" vertical="center"/>
    </xf>
    <xf numFmtId="0" fontId="5" fillId="0" borderId="7" xfId="0" applyFont="1" applyBorder="1" applyAlignment="1">
      <alignment horizontal="center" vertical="center" wrapText="1"/>
    </xf>
    <xf numFmtId="0" fontId="0" fillId="0" borderId="5" xfId="0" applyBorder="1" applyAlignment="1">
      <alignment horizontal="center" vertical="center"/>
    </xf>
    <xf numFmtId="0" fontId="0" fillId="0" borderId="1"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wrapText="1"/>
    </xf>
    <xf numFmtId="0" fontId="0" fillId="0" borderId="1" xfId="0" applyBorder="1" applyAlignment="1">
      <alignment horizontal="center" vertical="center" wrapText="1"/>
    </xf>
    <xf numFmtId="0" fontId="0" fillId="0" borderId="4" xfId="0" applyBorder="1" applyAlignment="1">
      <alignment horizontal="center" vertical="center" wrapText="1"/>
    </xf>
    <xf numFmtId="0" fontId="20" fillId="10" borderId="47" xfId="0" applyFont="1" applyFill="1" applyBorder="1" applyAlignment="1">
      <alignment vertical="center"/>
    </xf>
    <xf numFmtId="0" fontId="20" fillId="10" borderId="48" xfId="0" applyFont="1" applyFill="1" applyBorder="1" applyAlignment="1">
      <alignment vertical="center"/>
    </xf>
    <xf numFmtId="0" fontId="20" fillId="10" borderId="49" xfId="0" applyFont="1" applyFill="1" applyBorder="1" applyAlignment="1">
      <alignment vertical="center"/>
    </xf>
    <xf numFmtId="0" fontId="0" fillId="10" borderId="0" xfId="0" applyFill="1"/>
    <xf numFmtId="0" fontId="6" fillId="10" borderId="0" xfId="0" applyFont="1" applyFill="1"/>
    <xf numFmtId="0" fontId="4" fillId="0" borderId="10" xfId="0" applyFont="1" applyBorder="1" applyAlignment="1">
      <alignment horizontal="center" vertical="center"/>
    </xf>
    <xf numFmtId="0" fontId="19" fillId="19" borderId="8" xfId="0" applyFont="1" applyFill="1" applyBorder="1" applyAlignment="1">
      <alignment vertical="center" wrapText="1"/>
    </xf>
    <xf numFmtId="0" fontId="19" fillId="19" borderId="51" xfId="0" applyFont="1" applyFill="1" applyBorder="1" applyAlignment="1">
      <alignment vertical="center" wrapText="1"/>
    </xf>
    <xf numFmtId="0" fontId="19" fillId="19" borderId="50" xfId="0" applyFont="1" applyFill="1" applyBorder="1" applyAlignment="1">
      <alignment vertical="center" wrapText="1"/>
    </xf>
    <xf numFmtId="0" fontId="3" fillId="0" borderId="10" xfId="0" applyFont="1" applyBorder="1" applyAlignment="1">
      <alignment horizontal="center" vertical="center"/>
    </xf>
    <xf numFmtId="169" fontId="3" fillId="0" borderId="10" xfId="4" applyNumberFormat="1" applyFont="1" applyBorder="1" applyAlignment="1">
      <alignment horizontal="center" vertical="center"/>
    </xf>
    <xf numFmtId="9" fontId="3" fillId="0" borderId="9" xfId="0" applyNumberFormat="1" applyFont="1" applyBorder="1" applyAlignment="1">
      <alignment horizontal="center" vertical="center"/>
    </xf>
    <xf numFmtId="0" fontId="3" fillId="19" borderId="10" xfId="0" applyFont="1" applyFill="1" applyBorder="1" applyAlignment="1">
      <alignment horizontal="center" vertical="center" wrapText="1"/>
    </xf>
    <xf numFmtId="0" fontId="3" fillId="19" borderId="13" xfId="0" applyFont="1" applyFill="1" applyBorder="1" applyAlignment="1">
      <alignment horizontal="center" vertical="center" wrapText="1"/>
    </xf>
    <xf numFmtId="9" fontId="32" fillId="0" borderId="9" xfId="0" applyNumberFormat="1" applyFont="1" applyBorder="1" applyAlignment="1">
      <alignment horizontal="center" vertical="center" wrapText="1"/>
    </xf>
    <xf numFmtId="0" fontId="23" fillId="10" borderId="36" xfId="0" applyFont="1" applyFill="1" applyBorder="1" applyAlignment="1">
      <alignment horizontal="left"/>
    </xf>
    <xf numFmtId="165" fontId="21" fillId="10" borderId="18" xfId="1" applyNumberFormat="1" applyFont="1" applyFill="1" applyBorder="1" applyAlignment="1">
      <alignment horizontal="center"/>
    </xf>
    <xf numFmtId="168" fontId="21" fillId="10" borderId="35" xfId="0" applyNumberFormat="1" applyFont="1" applyFill="1" applyBorder="1" applyAlignment="1">
      <alignment horizontal="center"/>
    </xf>
    <xf numFmtId="0" fontId="22" fillId="21" borderId="43" xfId="0" applyFont="1" applyFill="1" applyBorder="1" applyAlignment="1">
      <alignment horizontal="left"/>
    </xf>
    <xf numFmtId="1" fontId="23" fillId="21" borderId="42" xfId="0" applyNumberFormat="1" applyFont="1" applyFill="1" applyBorder="1" applyAlignment="1">
      <alignment horizontal="center"/>
    </xf>
    <xf numFmtId="1" fontId="23" fillId="21" borderId="41" xfId="0" applyNumberFormat="1" applyFont="1" applyFill="1" applyBorder="1" applyAlignment="1">
      <alignment horizontal="center"/>
    </xf>
    <xf numFmtId="0" fontId="23" fillId="21" borderId="34" xfId="0" applyFont="1" applyFill="1" applyBorder="1" applyAlignment="1">
      <alignment horizontal="left"/>
    </xf>
    <xf numFmtId="1" fontId="23" fillId="21" borderId="1" xfId="0" applyNumberFormat="1" applyFont="1" applyFill="1" applyBorder="1" applyAlignment="1">
      <alignment horizontal="center"/>
    </xf>
    <xf numFmtId="1" fontId="23" fillId="21" borderId="5" xfId="0" applyNumberFormat="1" applyFont="1" applyFill="1" applyBorder="1" applyAlignment="1">
      <alignment horizontal="center"/>
    </xf>
    <xf numFmtId="9" fontId="23" fillId="21" borderId="1" xfId="1" applyFont="1" applyFill="1" applyBorder="1" applyAlignment="1">
      <alignment horizontal="center"/>
    </xf>
    <xf numFmtId="166" fontId="23" fillId="21" borderId="1" xfId="0" applyNumberFormat="1" applyFont="1" applyFill="1" applyBorder="1" applyAlignment="1">
      <alignment horizontal="center"/>
    </xf>
    <xf numFmtId="166" fontId="23" fillId="21" borderId="5" xfId="0" applyNumberFormat="1" applyFont="1" applyFill="1" applyBorder="1" applyAlignment="1">
      <alignment horizontal="center"/>
    </xf>
    <xf numFmtId="0" fontId="0" fillId="0" borderId="0" xfId="0" applyAlignment="1">
      <alignment wrapText="1"/>
    </xf>
    <xf numFmtId="0" fontId="5" fillId="0" borderId="0" xfId="0" applyFont="1" applyAlignment="1">
      <alignment wrapText="1"/>
    </xf>
    <xf numFmtId="9" fontId="6" fillId="22" borderId="0" xfId="0" applyNumberFormat="1" applyFont="1" applyFill="1" applyAlignment="1">
      <alignment horizontal="center" wrapText="1"/>
    </xf>
    <xf numFmtId="0" fontId="6" fillId="0" borderId="0" xfId="0" applyFont="1" applyAlignment="1">
      <alignment horizontal="center" wrapText="1"/>
    </xf>
    <xf numFmtId="0" fontId="5" fillId="5" borderId="1" xfId="0" applyFont="1" applyFill="1" applyBorder="1" applyAlignment="1">
      <alignment horizontal="left" vertical="center" wrapText="1"/>
    </xf>
    <xf numFmtId="0" fontId="5" fillId="5" borderId="1" xfId="0" applyFont="1" applyFill="1" applyBorder="1" applyAlignment="1">
      <alignment wrapText="1"/>
    </xf>
    <xf numFmtId="0" fontId="5" fillId="22" borderId="1" xfId="0" applyFont="1" applyFill="1" applyBorder="1"/>
    <xf numFmtId="0" fontId="5" fillId="22" borderId="34" xfId="0" applyFont="1" applyFill="1" applyBorder="1"/>
    <xf numFmtId="0" fontId="6" fillId="0" borderId="0" xfId="0" applyFont="1" applyAlignment="1">
      <alignment horizontal="center"/>
    </xf>
    <xf numFmtId="0" fontId="5" fillId="4" borderId="0" xfId="0" applyFont="1" applyFill="1" applyAlignment="1">
      <alignment horizontal="right" wrapText="1"/>
    </xf>
    <xf numFmtId="0" fontId="6" fillId="0" borderId="0" xfId="0" applyFont="1" applyAlignment="1">
      <alignment wrapText="1"/>
    </xf>
    <xf numFmtId="0" fontId="6" fillId="4" borderId="15" xfId="0" applyFont="1" applyFill="1" applyBorder="1" applyAlignment="1">
      <alignment horizontal="left" vertical="center" wrapText="1"/>
    </xf>
    <xf numFmtId="0" fontId="33" fillId="0" borderId="34" xfId="0" applyFont="1" applyBorder="1" applyAlignment="1">
      <alignment horizontal="left" wrapText="1"/>
    </xf>
    <xf numFmtId="0" fontId="0" fillId="0" borderId="0" xfId="0" applyAlignment="1">
      <alignment horizontal="right"/>
    </xf>
    <xf numFmtId="0" fontId="36" fillId="0" borderId="0" xfId="0" applyFont="1" applyAlignment="1">
      <alignment horizontal="right" vertical="center"/>
    </xf>
    <xf numFmtId="0" fontId="5" fillId="24" borderId="38" xfId="0" applyFont="1" applyFill="1" applyBorder="1" applyAlignment="1">
      <alignment wrapText="1"/>
    </xf>
    <xf numFmtId="0" fontId="5" fillId="24" borderId="34" xfId="0" applyFont="1" applyFill="1" applyBorder="1"/>
    <xf numFmtId="0" fontId="5" fillId="24" borderId="1" xfId="0" applyFont="1" applyFill="1" applyBorder="1" applyAlignment="1">
      <alignment horizontal="right" wrapText="1"/>
    </xf>
    <xf numFmtId="0" fontId="35" fillId="24" borderId="53" xfId="0" applyFont="1" applyFill="1" applyBorder="1" applyAlignment="1">
      <alignment horizontal="right" vertical="center" wrapText="1"/>
    </xf>
    <xf numFmtId="0" fontId="6" fillId="23" borderId="52" xfId="0" applyFont="1" applyFill="1" applyBorder="1" applyAlignment="1">
      <alignment horizontal="center" vertical="center"/>
    </xf>
    <xf numFmtId="0" fontId="5" fillId="23" borderId="34" xfId="0" applyFont="1" applyFill="1" applyBorder="1"/>
    <xf numFmtId="0" fontId="6" fillId="5" borderId="15" xfId="0" applyFont="1" applyFill="1" applyBorder="1" applyAlignment="1">
      <alignment horizontal="center" vertical="center" wrapText="1"/>
    </xf>
    <xf numFmtId="0" fontId="5" fillId="25" borderId="1" xfId="0" applyFont="1" applyFill="1" applyBorder="1"/>
    <xf numFmtId="0" fontId="17" fillId="0" borderId="0" xfId="0" applyFont="1" applyAlignment="1">
      <alignment horizontal="center" vertical="center" wrapText="1"/>
    </xf>
    <xf numFmtId="0" fontId="17" fillId="0" borderId="1" xfId="0" applyFont="1" applyBorder="1" applyAlignment="1">
      <alignment horizontal="center" vertical="center" wrapText="1"/>
    </xf>
    <xf numFmtId="0" fontId="20" fillId="0" borderId="1" xfId="0" applyFont="1" applyBorder="1"/>
    <xf numFmtId="0" fontId="43" fillId="4" borderId="1" xfId="0" applyFont="1" applyFill="1" applyBorder="1" applyAlignment="1">
      <alignment wrapText="1"/>
    </xf>
    <xf numFmtId="0" fontId="0" fillId="0" borderId="1" xfId="0" applyBorder="1"/>
    <xf numFmtId="0" fontId="0" fillId="0" borderId="7" xfId="0" applyBorder="1"/>
    <xf numFmtId="166" fontId="0" fillId="0" borderId="0" xfId="0" applyNumberFormat="1"/>
    <xf numFmtId="1" fontId="0" fillId="0" borderId="1" xfId="0" applyNumberFormat="1" applyBorder="1"/>
    <xf numFmtId="1" fontId="0" fillId="0" borderId="0" xfId="0" applyNumberFormat="1"/>
    <xf numFmtId="9" fontId="0" fillId="0" borderId="1" xfId="1" applyFont="1" applyBorder="1"/>
    <xf numFmtId="0" fontId="0" fillId="0" borderId="34" xfId="0" applyBorder="1"/>
    <xf numFmtId="0" fontId="43" fillId="4" borderId="34" xfId="0" applyFont="1" applyFill="1" applyBorder="1" applyAlignment="1">
      <alignment wrapText="1"/>
    </xf>
    <xf numFmtId="0" fontId="43" fillId="4" borderId="28" xfId="0" applyFont="1" applyFill="1" applyBorder="1" applyAlignment="1">
      <alignment wrapText="1"/>
    </xf>
    <xf numFmtId="0" fontId="43" fillId="4" borderId="7" xfId="0" applyFont="1" applyFill="1" applyBorder="1"/>
    <xf numFmtId="0" fontId="43" fillId="4" borderId="0" xfId="0" applyFont="1" applyFill="1" applyAlignment="1">
      <alignment wrapText="1"/>
    </xf>
    <xf numFmtId="0" fontId="0" fillId="0" borderId="1" xfId="0" applyBorder="1" applyAlignment="1">
      <alignment wrapText="1"/>
    </xf>
    <xf numFmtId="0" fontId="45" fillId="0" borderId="1" xfId="0" applyFont="1" applyBorder="1" applyAlignment="1">
      <alignment horizontal="center" vertical="center" wrapText="1"/>
    </xf>
    <xf numFmtId="0" fontId="17" fillId="0" borderId="0" xfId="0" applyFont="1" applyAlignment="1">
      <alignment wrapText="1"/>
    </xf>
    <xf numFmtId="0" fontId="44" fillId="27" borderId="65" xfId="0" applyFont="1" applyFill="1" applyBorder="1" applyAlignment="1">
      <alignment vertical="center" wrapText="1"/>
    </xf>
    <xf numFmtId="0" fontId="44" fillId="0" borderId="0" xfId="0" applyFont="1"/>
    <xf numFmtId="0" fontId="17" fillId="0" borderId="38" xfId="0" applyFont="1" applyBorder="1" applyAlignment="1">
      <alignment horizontal="center" vertical="center" wrapText="1"/>
    </xf>
    <xf numFmtId="0" fontId="44" fillId="26" borderId="1" xfId="0" applyFont="1" applyFill="1" applyBorder="1" applyAlignment="1">
      <alignment horizontal="center" vertical="center" wrapText="1"/>
    </xf>
    <xf numFmtId="0" fontId="46" fillId="4" borderId="0" xfId="0" applyFont="1" applyFill="1"/>
    <xf numFmtId="0" fontId="47" fillId="6" borderId="1" xfId="0" applyFont="1" applyFill="1" applyBorder="1" applyAlignment="1">
      <alignment horizontal="center" vertical="center" wrapText="1"/>
    </xf>
    <xf numFmtId="0" fontId="9" fillId="6" borderId="1" xfId="0" applyFont="1" applyFill="1" applyBorder="1" applyAlignment="1">
      <alignment horizontal="center" vertical="center" wrapText="1"/>
    </xf>
    <xf numFmtId="0" fontId="17" fillId="12" borderId="1" xfId="0" applyFont="1" applyFill="1" applyBorder="1" applyAlignment="1">
      <alignment horizontal="center" vertical="center" wrapText="1"/>
    </xf>
    <xf numFmtId="0" fontId="9" fillId="13" borderId="1" xfId="0" applyFont="1" applyFill="1" applyBorder="1" applyAlignment="1">
      <alignment horizontal="center" vertical="center" wrapText="1"/>
    </xf>
    <xf numFmtId="0" fontId="9" fillId="7" borderId="1"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48" fillId="0" borderId="1" xfId="0" applyFont="1" applyBorder="1" applyAlignment="1">
      <alignment horizontal="center" vertical="center" wrapText="1"/>
    </xf>
    <xf numFmtId="0" fontId="18" fillId="0" borderId="1" xfId="0" applyFont="1" applyBorder="1" applyAlignment="1">
      <alignment horizontal="center" vertical="center" wrapText="1"/>
    </xf>
    <xf numFmtId="3" fontId="17" fillId="0" borderId="1" xfId="0" applyNumberFormat="1" applyFont="1" applyBorder="1" applyAlignment="1">
      <alignment horizontal="center" vertical="center" wrapText="1"/>
    </xf>
    <xf numFmtId="0" fontId="49" fillId="6" borderId="1" xfId="0" applyFont="1" applyFill="1" applyBorder="1" applyAlignment="1">
      <alignment horizontal="center" vertical="center" wrapText="1"/>
    </xf>
    <xf numFmtId="0" fontId="49" fillId="28" borderId="1" xfId="0" applyFont="1" applyFill="1" applyBorder="1" applyAlignment="1">
      <alignment horizontal="center" vertical="center" wrapText="1"/>
    </xf>
    <xf numFmtId="0" fontId="49" fillId="29" borderId="1" xfId="0" applyFont="1" applyFill="1" applyBorder="1" applyAlignment="1">
      <alignment horizontal="center" vertical="center" wrapText="1"/>
    </xf>
    <xf numFmtId="0" fontId="50" fillId="4" borderId="0" xfId="0" applyFont="1" applyFill="1"/>
    <xf numFmtId="0" fontId="0" fillId="30" borderId="1" xfId="0" applyFill="1" applyBorder="1"/>
    <xf numFmtId="0" fontId="5" fillId="0" borderId="67" xfId="0" applyFont="1" applyBorder="1"/>
    <xf numFmtId="0" fontId="5" fillId="0" borderId="67" xfId="0" applyFont="1" applyBorder="1" applyAlignment="1">
      <alignment horizontal="right"/>
    </xf>
    <xf numFmtId="0" fontId="5" fillId="0" borderId="70" xfId="0" applyFont="1" applyBorder="1"/>
    <xf numFmtId="0" fontId="5" fillId="0" borderId="70" xfId="0" applyFont="1" applyBorder="1" applyAlignment="1">
      <alignment horizontal="right"/>
    </xf>
    <xf numFmtId="0" fontId="5" fillId="10" borderId="68" xfId="0" applyFont="1" applyFill="1" applyBorder="1"/>
    <xf numFmtId="0" fontId="5" fillId="10" borderId="71" xfId="0" applyFont="1" applyFill="1" applyBorder="1"/>
    <xf numFmtId="0" fontId="6" fillId="0" borderId="66" xfId="0" applyFont="1" applyBorder="1"/>
    <xf numFmtId="0" fontId="0" fillId="0" borderId="67" xfId="0" applyBorder="1"/>
    <xf numFmtId="0" fontId="6" fillId="0" borderId="69" xfId="0" applyFont="1" applyBorder="1"/>
    <xf numFmtId="0" fontId="0" fillId="0" borderId="70" xfId="0" applyBorder="1"/>
    <xf numFmtId="170" fontId="5" fillId="24" borderId="34" xfId="6" applyNumberFormat="1" applyFont="1" applyFill="1" applyBorder="1"/>
    <xf numFmtId="9" fontId="5" fillId="0" borderId="0" xfId="1" applyFont="1"/>
    <xf numFmtId="0" fontId="22" fillId="21" borderId="25" xfId="0" applyFont="1" applyFill="1" applyBorder="1" applyAlignment="1">
      <alignment horizontal="left" vertical="center" wrapText="1"/>
    </xf>
    <xf numFmtId="2" fontId="22" fillId="21" borderId="20" xfId="0" applyNumberFormat="1" applyFont="1" applyFill="1" applyBorder="1" applyAlignment="1">
      <alignment horizontal="center" vertical="center"/>
    </xf>
    <xf numFmtId="2" fontId="21" fillId="21" borderId="26" xfId="0" applyNumberFormat="1" applyFont="1" applyFill="1" applyBorder="1" applyAlignment="1">
      <alignment horizontal="center" vertical="center"/>
    </xf>
    <xf numFmtId="0" fontId="51" fillId="10" borderId="0" xfId="0" applyFont="1" applyFill="1" applyAlignment="1">
      <alignment horizontal="left"/>
    </xf>
    <xf numFmtId="0" fontId="51" fillId="0" borderId="0" xfId="0" applyFont="1" applyAlignment="1">
      <alignment horizontal="left"/>
    </xf>
    <xf numFmtId="0" fontId="53" fillId="4" borderId="0" xfId="0" applyFont="1" applyFill="1" applyAlignment="1">
      <alignment horizontal="center"/>
    </xf>
    <xf numFmtId="0" fontId="52" fillId="4" borderId="0" xfId="0" applyFont="1" applyFill="1" applyAlignment="1">
      <alignment horizontal="left"/>
    </xf>
    <xf numFmtId="0" fontId="52" fillId="4" borderId="0" xfId="0" applyFont="1" applyFill="1" applyAlignment="1">
      <alignment horizontal="center" vertical="top"/>
    </xf>
    <xf numFmtId="9" fontId="52" fillId="4" borderId="0" xfId="1" applyFont="1" applyFill="1" applyAlignment="1">
      <alignment horizontal="center" vertical="top"/>
    </xf>
    <xf numFmtId="0" fontId="17" fillId="0" borderId="38" xfId="0" applyFont="1" applyBorder="1" applyAlignment="1">
      <alignment wrapText="1"/>
    </xf>
    <xf numFmtId="0" fontId="54" fillId="0" borderId="34" xfId="0" applyFont="1" applyBorder="1"/>
    <xf numFmtId="0" fontId="54" fillId="0" borderId="72" xfId="0" applyFont="1" applyBorder="1"/>
    <xf numFmtId="0" fontId="55" fillId="0" borderId="38" xfId="0" applyFont="1" applyBorder="1" applyAlignment="1">
      <alignment wrapText="1"/>
    </xf>
    <xf numFmtId="0" fontId="17" fillId="0" borderId="0" xfId="0" applyFont="1" applyAlignment="1">
      <alignment vertical="center" wrapText="1"/>
    </xf>
    <xf numFmtId="0" fontId="56" fillId="0" borderId="2" xfId="0" applyFont="1" applyBorder="1" applyAlignment="1">
      <alignment horizontal="center" vertical="center"/>
    </xf>
    <xf numFmtId="0" fontId="56" fillId="0" borderId="8" xfId="0" applyFont="1" applyBorder="1" applyAlignment="1">
      <alignment horizontal="center" vertical="center"/>
    </xf>
    <xf numFmtId="0" fontId="56" fillId="0" borderId="9" xfId="0" applyFont="1" applyBorder="1" applyAlignment="1">
      <alignment horizontal="center" vertical="center"/>
    </xf>
    <xf numFmtId="0" fontId="56" fillId="0" borderId="10" xfId="0" applyFont="1" applyBorder="1" applyAlignment="1">
      <alignment horizontal="center" vertical="center"/>
    </xf>
    <xf numFmtId="0" fontId="57" fillId="0" borderId="9" xfId="0" applyFont="1" applyBorder="1" applyAlignment="1">
      <alignment vertical="center"/>
    </xf>
    <xf numFmtId="0" fontId="56" fillId="0" borderId="9" xfId="0" applyFont="1" applyBorder="1" applyAlignment="1">
      <alignment vertical="center"/>
    </xf>
    <xf numFmtId="0" fontId="5" fillId="0" borderId="0" xfId="0" applyFont="1" applyAlignment="1">
      <alignment horizontal="right"/>
    </xf>
    <xf numFmtId="0" fontId="5" fillId="5" borderId="50" xfId="0" applyFont="1" applyFill="1" applyBorder="1"/>
    <xf numFmtId="0" fontId="5" fillId="5" borderId="51" xfId="0" applyFont="1" applyFill="1" applyBorder="1"/>
    <xf numFmtId="0" fontId="5" fillId="5" borderId="8" xfId="0" applyFont="1" applyFill="1" applyBorder="1" applyAlignment="1">
      <alignment horizontal="right"/>
    </xf>
    <xf numFmtId="0" fontId="5" fillId="24" borderId="2" xfId="0" applyFont="1" applyFill="1" applyBorder="1"/>
    <xf numFmtId="0" fontId="0" fillId="16" borderId="1" xfId="0" applyFill="1" applyBorder="1"/>
    <xf numFmtId="0" fontId="58" fillId="0" borderId="7" xfId="0" applyFont="1" applyBorder="1" applyAlignment="1">
      <alignment horizontal="center" vertical="center" wrapText="1"/>
    </xf>
    <xf numFmtId="8" fontId="6" fillId="22" borderId="0" xfId="6" applyNumberFormat="1" applyFont="1" applyFill="1" applyAlignment="1">
      <alignment horizontal="center" wrapText="1"/>
    </xf>
    <xf numFmtId="170" fontId="5" fillId="22" borderId="34" xfId="0" applyNumberFormat="1" applyFont="1" applyFill="1" applyBorder="1"/>
    <xf numFmtId="170" fontId="5" fillId="22" borderId="1" xfId="0" applyNumberFormat="1" applyFont="1" applyFill="1" applyBorder="1" applyAlignment="1">
      <alignment wrapText="1"/>
    </xf>
    <xf numFmtId="170" fontId="5" fillId="23" borderId="0" xfId="0" applyNumberFormat="1" applyFont="1" applyFill="1" applyAlignment="1">
      <alignment horizontal="center"/>
    </xf>
    <xf numFmtId="0" fontId="19" fillId="0" borderId="28" xfId="0" applyFont="1" applyBorder="1" applyAlignment="1">
      <alignment horizontal="center" vertical="center" wrapText="1"/>
    </xf>
    <xf numFmtId="0" fontId="23" fillId="30" borderId="10" xfId="0" applyFont="1" applyFill="1" applyBorder="1" applyAlignment="1">
      <alignment horizontal="left" wrapText="1" indent="5"/>
    </xf>
    <xf numFmtId="0" fontId="3" fillId="3" borderId="13"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63" fillId="0" borderId="0" xfId="0" applyFont="1"/>
    <xf numFmtId="0" fontId="0" fillId="3" borderId="46" xfId="0" applyFill="1" applyBorder="1" applyAlignment="1">
      <alignment horizontal="right" vertical="center"/>
    </xf>
    <xf numFmtId="0" fontId="0" fillId="3" borderId="13" xfId="0" applyFill="1" applyBorder="1" applyAlignment="1">
      <alignment vertical="center"/>
    </xf>
    <xf numFmtId="0" fontId="0" fillId="3" borderId="75" xfId="0" applyFill="1" applyBorder="1" applyAlignment="1">
      <alignment horizontal="right" vertical="center" wrapText="1"/>
    </xf>
    <xf numFmtId="0" fontId="0" fillId="3" borderId="76" xfId="0" applyFill="1" applyBorder="1" applyAlignment="1">
      <alignment vertical="center"/>
    </xf>
    <xf numFmtId="0" fontId="0" fillId="3" borderId="14" xfId="0" applyFill="1" applyBorder="1" applyAlignment="1">
      <alignment vertical="center"/>
    </xf>
    <xf numFmtId="0" fontId="0" fillId="3" borderId="30" xfId="0" applyFill="1" applyBorder="1" applyAlignment="1">
      <alignment horizontal="right" vertical="top"/>
    </xf>
    <xf numFmtId="0" fontId="0" fillId="3" borderId="77" xfId="0" applyFill="1" applyBorder="1" applyAlignment="1">
      <alignment vertical="top"/>
    </xf>
    <xf numFmtId="0" fontId="0" fillId="3" borderId="77" xfId="0" applyFill="1" applyBorder="1" applyAlignment="1">
      <alignment horizontal="right" vertical="center" wrapText="1"/>
    </xf>
    <xf numFmtId="0" fontId="0" fillId="3" borderId="10" xfId="0" applyFill="1" applyBorder="1" applyAlignment="1">
      <alignment vertical="center"/>
    </xf>
    <xf numFmtId="0" fontId="0" fillId="3" borderId="0" xfId="0" applyFill="1"/>
    <xf numFmtId="0" fontId="20" fillId="3" borderId="0" xfId="0" applyFont="1" applyFill="1"/>
    <xf numFmtId="0" fontId="23" fillId="3" borderId="2" xfId="0" applyFont="1" applyFill="1" applyBorder="1" applyAlignment="1">
      <alignment horizontal="left" wrapText="1" indent="5"/>
    </xf>
    <xf numFmtId="0" fontId="61" fillId="3" borderId="8" xfId="0" applyFont="1" applyFill="1" applyBorder="1" applyAlignment="1">
      <alignment horizontal="center" vertical="center" wrapText="1"/>
    </xf>
    <xf numFmtId="0" fontId="22" fillId="3" borderId="9" xfId="0" applyFont="1" applyFill="1" applyBorder="1" applyAlignment="1">
      <alignment horizontal="left" vertical="center" wrapText="1"/>
    </xf>
    <xf numFmtId="0" fontId="23" fillId="3" borderId="10" xfId="0" applyFont="1" applyFill="1" applyBorder="1" applyAlignment="1">
      <alignment horizontal="center" vertical="center" wrapText="1"/>
    </xf>
    <xf numFmtId="0" fontId="23" fillId="3" borderId="10" xfId="0" applyFont="1" applyFill="1" applyBorder="1" applyAlignment="1">
      <alignment horizontal="left" wrapText="1" indent="5"/>
    </xf>
    <xf numFmtId="0" fontId="21" fillId="3" borderId="9" xfId="0" applyFont="1" applyFill="1" applyBorder="1" applyAlignment="1">
      <alignment horizontal="left" vertical="center" wrapText="1"/>
    </xf>
    <xf numFmtId="0" fontId="21" fillId="3" borderId="10" xfId="0" applyFont="1" applyFill="1" applyBorder="1" applyAlignment="1">
      <alignment horizontal="center" vertical="center" wrapText="1"/>
    </xf>
    <xf numFmtId="0" fontId="21" fillId="3" borderId="10" xfId="0" applyFont="1" applyFill="1" applyBorder="1" applyAlignment="1">
      <alignment horizontal="left" wrapText="1" indent="5"/>
    </xf>
    <xf numFmtId="0" fontId="19" fillId="4" borderId="0" xfId="0" applyFont="1" applyFill="1" applyAlignment="1">
      <alignment vertical="center"/>
    </xf>
    <xf numFmtId="14" fontId="66" fillId="4" borderId="0" xfId="0" applyNumberFormat="1" applyFont="1" applyFill="1" applyAlignment="1">
      <alignment horizontal="center" vertical="center"/>
    </xf>
    <xf numFmtId="0" fontId="5" fillId="4" borderId="0" xfId="0" applyFont="1" applyFill="1" applyAlignment="1">
      <alignment horizontal="left" vertical="center" wrapText="1"/>
    </xf>
    <xf numFmtId="0" fontId="6" fillId="4" borderId="0" xfId="0" applyFont="1" applyFill="1" applyAlignment="1">
      <alignment vertical="center"/>
    </xf>
    <xf numFmtId="0" fontId="5" fillId="4" borderId="0" xfId="0" applyFont="1" applyFill="1" applyAlignment="1">
      <alignment vertical="center"/>
    </xf>
    <xf numFmtId="0" fontId="15" fillId="0" borderId="0" xfId="3" quotePrefix="1" applyAlignment="1">
      <alignment vertical="center"/>
    </xf>
    <xf numFmtId="0" fontId="5" fillId="4" borderId="0" xfId="0" applyFont="1" applyFill="1" applyAlignment="1">
      <alignment horizontal="center" vertical="center"/>
    </xf>
    <xf numFmtId="0" fontId="15" fillId="0" borderId="0" xfId="3" quotePrefix="1" applyFill="1" applyAlignment="1">
      <alignment vertical="center" wrapText="1"/>
    </xf>
    <xf numFmtId="0" fontId="67" fillId="0" borderId="0" xfId="3" quotePrefix="1" applyFont="1" applyFill="1" applyAlignment="1">
      <alignment vertical="center"/>
    </xf>
    <xf numFmtId="0" fontId="6" fillId="4" borderId="0" xfId="0" applyFont="1" applyFill="1" applyAlignment="1">
      <alignment horizontal="left" vertical="center"/>
    </xf>
    <xf numFmtId="0" fontId="15" fillId="4" borderId="0" xfId="3" applyFill="1" applyBorder="1" applyAlignment="1">
      <alignment horizontal="left" vertical="center"/>
    </xf>
    <xf numFmtId="0" fontId="5" fillId="4" borderId="0" xfId="0" applyFont="1" applyFill="1" applyAlignment="1">
      <alignment horizontal="left" vertical="center"/>
    </xf>
    <xf numFmtId="0" fontId="68" fillId="0" borderId="0" xfId="0" applyFont="1" applyAlignment="1">
      <alignment vertical="center"/>
    </xf>
    <xf numFmtId="0" fontId="69" fillId="4" borderId="0" xfId="3" quotePrefix="1" applyNumberFormat="1" applyFont="1" applyFill="1" applyBorder="1" applyAlignment="1">
      <alignment horizontal="left" vertical="center"/>
    </xf>
    <xf numFmtId="0" fontId="5" fillId="0" borderId="0" xfId="0" applyFont="1" applyAlignment="1">
      <alignment vertical="center"/>
    </xf>
    <xf numFmtId="0" fontId="19" fillId="4" borderId="0" xfId="0" applyFont="1" applyFill="1" applyAlignment="1">
      <alignment horizontal="left" vertical="center" wrapText="1"/>
    </xf>
    <xf numFmtId="0" fontId="70" fillId="4" borderId="0" xfId="3" applyFont="1" applyFill="1" applyBorder="1" applyAlignment="1">
      <alignment horizontal="left" vertical="center" wrapText="1"/>
    </xf>
    <xf numFmtId="0" fontId="73" fillId="4" borderId="0" xfId="0" applyFont="1" applyFill="1" applyAlignment="1">
      <alignment vertical="center"/>
    </xf>
    <xf numFmtId="0" fontId="74" fillId="4" borderId="0" xfId="0" applyFont="1" applyFill="1" applyAlignment="1">
      <alignment horizontal="right" vertical="center"/>
    </xf>
    <xf numFmtId="0" fontId="73" fillId="4" borderId="0" xfId="0" applyFont="1" applyFill="1" applyAlignment="1">
      <alignment horizontal="center" vertical="center"/>
    </xf>
    <xf numFmtId="0" fontId="75" fillId="4" borderId="0" xfId="0" applyFont="1" applyFill="1" applyAlignment="1">
      <alignment vertical="center"/>
    </xf>
    <xf numFmtId="0" fontId="75" fillId="4" borderId="0" xfId="0" applyFont="1" applyFill="1" applyAlignment="1">
      <alignment horizontal="right" vertical="center"/>
    </xf>
    <xf numFmtId="0" fontId="76" fillId="32" borderId="78" xfId="0" applyFont="1" applyFill="1" applyBorder="1" applyAlignment="1" applyProtection="1">
      <alignment horizontal="center" vertical="center"/>
      <protection locked="0"/>
    </xf>
    <xf numFmtId="0" fontId="76" fillId="4" borderId="0" xfId="0" applyFont="1" applyFill="1" applyAlignment="1">
      <alignment vertical="center"/>
    </xf>
    <xf numFmtId="0" fontId="76" fillId="4" borderId="0" xfId="0" applyFont="1" applyFill="1" applyAlignment="1" applyProtection="1">
      <alignment horizontal="center" vertical="center"/>
      <protection locked="0"/>
    </xf>
    <xf numFmtId="0" fontId="19" fillId="0" borderId="0" xfId="0" applyFont="1" applyAlignment="1">
      <alignment vertical="center" wrapText="1"/>
    </xf>
    <xf numFmtId="0" fontId="15" fillId="4" borderId="0" xfId="3" applyFill="1" applyBorder="1" applyAlignment="1">
      <alignment horizontal="center" vertical="center"/>
    </xf>
    <xf numFmtId="171" fontId="19" fillId="32" borderId="79" xfId="0" applyNumberFormat="1" applyFont="1" applyFill="1" applyBorder="1" applyAlignment="1">
      <alignment vertical="center"/>
    </xf>
    <xf numFmtId="0" fontId="81" fillId="36" borderId="0" xfId="0" applyFont="1" applyFill="1" applyAlignment="1">
      <alignment vertical="center"/>
    </xf>
    <xf numFmtId="0" fontId="82" fillId="36" borderId="80" xfId="0" applyFont="1" applyFill="1" applyBorder="1" applyAlignment="1">
      <alignment horizontal="center" vertical="center"/>
    </xf>
    <xf numFmtId="0" fontId="78" fillId="36" borderId="0" xfId="0" applyFont="1" applyFill="1" applyAlignment="1">
      <alignment horizontal="right" vertical="center"/>
    </xf>
    <xf numFmtId="171" fontId="83" fillId="4" borderId="2" xfId="0" applyNumberFormat="1" applyFont="1" applyFill="1" applyBorder="1" applyAlignment="1">
      <alignment vertical="center"/>
    </xf>
    <xf numFmtId="0" fontId="19" fillId="4" borderId="81" xfId="0" applyFont="1" applyFill="1" applyBorder="1" applyAlignment="1">
      <alignment vertical="center"/>
    </xf>
    <xf numFmtId="0" fontId="19" fillId="0" borderId="0" xfId="0" applyFont="1" applyAlignment="1">
      <alignment vertical="center"/>
    </xf>
    <xf numFmtId="0" fontId="19" fillId="4" borderId="82" xfId="0" applyFont="1" applyFill="1" applyBorder="1" applyAlignment="1">
      <alignment vertical="center"/>
    </xf>
    <xf numFmtId="0" fontId="19" fillId="4" borderId="83" xfId="0" applyFont="1" applyFill="1" applyBorder="1" applyAlignment="1">
      <alignment vertical="center"/>
    </xf>
    <xf numFmtId="0" fontId="5" fillId="0" borderId="0" xfId="0" applyFont="1" applyAlignment="1">
      <alignment vertical="center" wrapText="1"/>
    </xf>
    <xf numFmtId="0" fontId="81" fillId="4" borderId="0" xfId="0" applyFont="1" applyFill="1" applyAlignment="1">
      <alignment vertical="center"/>
    </xf>
    <xf numFmtId="0" fontId="78" fillId="4" borderId="0" xfId="0" applyFont="1" applyFill="1" applyAlignment="1">
      <alignment horizontal="right" vertical="center"/>
    </xf>
    <xf numFmtId="171" fontId="83" fillId="4" borderId="0" xfId="0" applyNumberFormat="1" applyFont="1" applyFill="1" applyAlignment="1">
      <alignment vertical="center"/>
    </xf>
    <xf numFmtId="0" fontId="0" fillId="0" borderId="0" xfId="0" applyAlignment="1">
      <alignment vertical="center"/>
    </xf>
    <xf numFmtId="42" fontId="6" fillId="37" borderId="45" xfId="4" applyNumberFormat="1" applyFont="1" applyFill="1" applyBorder="1" applyAlignment="1" applyProtection="1">
      <alignment horizontal="center" vertical="center" wrapText="1"/>
      <protection locked="0"/>
    </xf>
    <xf numFmtId="42" fontId="6" fillId="37" borderId="22" xfId="4" applyNumberFormat="1" applyFont="1" applyFill="1" applyBorder="1" applyAlignment="1" applyProtection="1">
      <alignment horizontal="center" vertical="center" wrapText="1"/>
      <protection locked="0"/>
    </xf>
    <xf numFmtId="42" fontId="6" fillId="37" borderId="13" xfId="4" applyNumberFormat="1" applyFont="1" applyFill="1" applyBorder="1" applyAlignment="1" applyProtection="1">
      <alignment horizontal="center" vertical="center" wrapText="1"/>
      <protection locked="0"/>
    </xf>
    <xf numFmtId="0" fontId="6" fillId="37" borderId="3" xfId="0" applyFont="1" applyFill="1" applyBorder="1" applyAlignment="1" applyProtection="1">
      <alignment horizontal="center" vertical="center" wrapText="1"/>
      <protection locked="0"/>
    </xf>
    <xf numFmtId="0" fontId="6" fillId="37" borderId="42" xfId="0" applyFont="1" applyFill="1" applyBorder="1" applyAlignment="1" applyProtection="1">
      <alignment horizontal="center" vertical="center" wrapText="1"/>
      <protection locked="0"/>
    </xf>
    <xf numFmtId="42" fontId="6" fillId="37" borderId="43" xfId="4" applyNumberFormat="1" applyFont="1" applyFill="1" applyBorder="1" applyAlignment="1" applyProtection="1">
      <alignment horizontal="center" vertical="center" wrapText="1"/>
      <protection locked="0"/>
    </xf>
    <xf numFmtId="42" fontId="6" fillId="37" borderId="42" xfId="4" applyNumberFormat="1" applyFont="1" applyFill="1" applyBorder="1" applyAlignment="1" applyProtection="1">
      <alignment horizontal="center" vertical="center" wrapText="1"/>
      <protection locked="0"/>
    </xf>
    <xf numFmtId="42" fontId="6" fillId="37" borderId="47" xfId="4" applyNumberFormat="1" applyFont="1" applyFill="1" applyBorder="1" applyAlignment="1" applyProtection="1">
      <alignment horizontal="center" vertical="center" wrapText="1"/>
      <protection locked="0"/>
    </xf>
    <xf numFmtId="0" fontId="84" fillId="11" borderId="84" xfId="0" applyFont="1" applyFill="1" applyBorder="1" applyAlignment="1">
      <alignment vertical="center"/>
    </xf>
    <xf numFmtId="171" fontId="5" fillId="32" borderId="85" xfId="0" applyNumberFormat="1" applyFont="1" applyFill="1" applyBorder="1" applyAlignment="1" applyProtection="1">
      <alignment horizontal="right" vertical="center"/>
      <protection locked="0"/>
    </xf>
    <xf numFmtId="171" fontId="5" fillId="32" borderId="86" xfId="6" applyNumberFormat="1" applyFont="1" applyFill="1" applyBorder="1" applyAlignment="1" applyProtection="1">
      <alignment horizontal="right" vertical="center"/>
      <protection locked="0"/>
    </xf>
    <xf numFmtId="171" fontId="5" fillId="32" borderId="87" xfId="0" applyNumberFormat="1" applyFont="1" applyFill="1" applyBorder="1" applyAlignment="1" applyProtection="1">
      <alignment horizontal="right" vertical="center"/>
      <protection locked="0"/>
    </xf>
    <xf numFmtId="0" fontId="5" fillId="4" borderId="24" xfId="0" applyFont="1" applyFill="1" applyBorder="1" applyAlignment="1">
      <alignment vertical="center"/>
    </xf>
    <xf numFmtId="171" fontId="5" fillId="32" borderId="88" xfId="0" applyNumberFormat="1" applyFont="1" applyFill="1" applyBorder="1" applyAlignment="1" applyProtection="1">
      <alignment horizontal="right" vertical="center"/>
      <protection locked="0"/>
    </xf>
    <xf numFmtId="171" fontId="5" fillId="32" borderId="89" xfId="0" applyNumberFormat="1" applyFont="1" applyFill="1" applyBorder="1" applyAlignment="1" applyProtection="1">
      <alignment horizontal="right" vertical="center"/>
      <protection locked="0"/>
    </xf>
    <xf numFmtId="171" fontId="5" fillId="32" borderId="90" xfId="0" applyNumberFormat="1" applyFont="1" applyFill="1" applyBorder="1" applyAlignment="1" applyProtection="1">
      <alignment horizontal="right" vertical="center"/>
      <protection locked="0"/>
    </xf>
    <xf numFmtId="171" fontId="5" fillId="32" borderId="91" xfId="0" applyNumberFormat="1" applyFont="1" applyFill="1" applyBorder="1" applyAlignment="1" applyProtection="1">
      <alignment horizontal="right" vertical="center"/>
      <protection locked="0"/>
    </xf>
    <xf numFmtId="171" fontId="5" fillId="32" borderId="92" xfId="0" applyNumberFormat="1" applyFont="1" applyFill="1" applyBorder="1" applyAlignment="1" applyProtection="1">
      <alignment horizontal="right" vertical="center"/>
      <protection locked="0"/>
    </xf>
    <xf numFmtId="171" fontId="5" fillId="32" borderId="76" xfId="0" applyNumberFormat="1" applyFont="1" applyFill="1" applyBorder="1" applyAlignment="1" applyProtection="1">
      <alignment horizontal="right" vertical="center"/>
      <protection locked="0"/>
    </xf>
    <xf numFmtId="171" fontId="5" fillId="0" borderId="0" xfId="4" applyNumberFormat="1" applyFont="1" applyBorder="1" applyAlignment="1">
      <alignment horizontal="right" vertical="center"/>
    </xf>
    <xf numFmtId="171" fontId="5" fillId="0" borderId="14" xfId="4" applyNumberFormat="1" applyFont="1" applyBorder="1" applyAlignment="1">
      <alignment horizontal="right" vertical="center"/>
    </xf>
    <xf numFmtId="0" fontId="84" fillId="11" borderId="93" xfId="0" applyFont="1" applyFill="1" applyBorder="1" applyAlignment="1">
      <alignment vertical="center"/>
    </xf>
    <xf numFmtId="171" fontId="5" fillId="32" borderId="85" xfId="6" applyNumberFormat="1" applyFont="1" applyFill="1" applyBorder="1" applyAlignment="1" applyProtection="1">
      <alignment horizontal="right" vertical="center"/>
      <protection locked="0"/>
    </xf>
    <xf numFmtId="171" fontId="5" fillId="38" borderId="94" xfId="0" applyNumberFormat="1" applyFont="1" applyFill="1" applyBorder="1" applyAlignment="1" applyProtection="1">
      <alignment horizontal="right" vertical="center"/>
      <protection hidden="1"/>
    </xf>
    <xf numFmtId="0" fontId="86" fillId="4" borderId="24" xfId="0" applyFont="1" applyFill="1" applyBorder="1" applyAlignment="1">
      <alignment vertical="center"/>
    </xf>
    <xf numFmtId="0" fontId="86" fillId="4" borderId="0" xfId="0" applyFont="1" applyFill="1" applyAlignment="1">
      <alignment vertical="center"/>
    </xf>
    <xf numFmtId="171" fontId="86" fillId="4" borderId="0" xfId="4" applyNumberFormat="1" applyFont="1" applyFill="1" applyBorder="1" applyAlignment="1">
      <alignment horizontal="right" vertical="center"/>
    </xf>
    <xf numFmtId="171" fontId="86" fillId="4" borderId="14" xfId="4" applyNumberFormat="1" applyFont="1" applyFill="1" applyBorder="1" applyAlignment="1">
      <alignment horizontal="right" vertical="center"/>
    </xf>
    <xf numFmtId="0" fontId="5" fillId="23" borderId="1" xfId="0" applyFont="1" applyFill="1" applyBorder="1" applyAlignment="1" applyProtection="1">
      <alignment vertical="center"/>
      <protection locked="0"/>
    </xf>
    <xf numFmtId="171" fontId="5" fillId="32" borderId="95" xfId="0" applyNumberFormat="1" applyFont="1" applyFill="1" applyBorder="1" applyAlignment="1" applyProtection="1">
      <alignment horizontal="right" vertical="center"/>
      <protection locked="0"/>
    </xf>
    <xf numFmtId="171" fontId="5" fillId="32" borderId="96" xfId="0" applyNumberFormat="1" applyFont="1" applyFill="1" applyBorder="1" applyAlignment="1" applyProtection="1">
      <alignment horizontal="right" vertical="center"/>
      <protection locked="0"/>
    </xf>
    <xf numFmtId="171" fontId="5" fillId="32" borderId="29" xfId="0" applyNumberFormat="1" applyFont="1" applyFill="1" applyBorder="1" applyAlignment="1" applyProtection="1">
      <alignment horizontal="right" vertical="center"/>
      <protection locked="0"/>
    </xf>
    <xf numFmtId="0" fontId="86" fillId="4" borderId="14" xfId="0" applyFont="1" applyFill="1" applyBorder="1" applyAlignment="1">
      <alignment vertical="center"/>
    </xf>
    <xf numFmtId="0" fontId="84" fillId="4" borderId="30" xfId="0" applyFont="1" applyFill="1" applyBorder="1" applyAlignment="1">
      <alignment vertical="center"/>
    </xf>
    <xf numFmtId="0" fontId="87" fillId="4" borderId="77" xfId="0" applyFont="1" applyFill="1" applyBorder="1" applyAlignment="1">
      <alignment vertical="center"/>
    </xf>
    <xf numFmtId="42" fontId="87" fillId="4" borderId="77" xfId="4" applyNumberFormat="1" applyFont="1" applyFill="1" applyBorder="1" applyAlignment="1">
      <alignment vertical="center"/>
    </xf>
    <xf numFmtId="0" fontId="39" fillId="39" borderId="97" xfId="0" applyFont="1" applyFill="1" applyBorder="1" applyAlignment="1">
      <alignment horizontal="right" vertical="center"/>
    </xf>
    <xf numFmtId="171" fontId="87" fillId="11" borderId="10" xfId="4" applyNumberFormat="1" applyFont="1" applyFill="1" applyBorder="1" applyAlignment="1">
      <alignment horizontal="right" vertical="center"/>
    </xf>
    <xf numFmtId="0" fontId="84" fillId="4" borderId="0" xfId="0" applyFont="1" applyFill="1" applyAlignment="1">
      <alignment vertical="center"/>
    </xf>
    <xf numFmtId="0" fontId="87" fillId="4" borderId="0" xfId="0" applyFont="1" applyFill="1" applyAlignment="1">
      <alignment vertical="center"/>
    </xf>
    <xf numFmtId="42" fontId="87" fillId="4" borderId="0" xfId="4" applyNumberFormat="1" applyFont="1" applyFill="1" applyBorder="1" applyAlignment="1">
      <alignment vertical="center"/>
    </xf>
    <xf numFmtId="0" fontId="39" fillId="40" borderId="0" xfId="0" applyFont="1" applyFill="1" applyAlignment="1">
      <alignment horizontal="right" vertical="center"/>
    </xf>
    <xf numFmtId="0" fontId="0" fillId="4" borderId="0" xfId="0" quotePrefix="1" applyFill="1" applyAlignment="1">
      <alignment vertical="center"/>
    </xf>
    <xf numFmtId="0" fontId="24" fillId="4" borderId="1" xfId="0" applyFont="1" applyFill="1" applyBorder="1" applyAlignment="1">
      <alignment horizontal="center" vertical="center" wrapText="1"/>
    </xf>
    <xf numFmtId="0" fontId="22" fillId="4" borderId="1" xfId="0" applyFont="1" applyFill="1" applyBorder="1" applyAlignment="1">
      <alignment horizontal="center" vertical="center" wrapText="1"/>
    </xf>
    <xf numFmtId="0" fontId="23" fillId="4" borderId="0" xfId="0" applyFont="1" applyFill="1" applyAlignment="1">
      <alignment vertical="center" wrapText="1"/>
    </xf>
    <xf numFmtId="9" fontId="23" fillId="4" borderId="1" xfId="1" applyFont="1" applyFill="1" applyBorder="1" applyAlignment="1">
      <alignment horizontal="center" vertical="center" wrapText="1"/>
    </xf>
    <xf numFmtId="0" fontId="22" fillId="30" borderId="10" xfId="0" applyFont="1" applyFill="1" applyBorder="1" applyAlignment="1">
      <alignment horizontal="left" wrapText="1" indent="5"/>
    </xf>
    <xf numFmtId="0" fontId="79" fillId="0" borderId="99" xfId="0" applyFont="1" applyBorder="1" applyAlignment="1">
      <alignment horizontal="center" vertical="center" wrapText="1"/>
    </xf>
    <xf numFmtId="0" fontId="19" fillId="4" borderId="99" xfId="0" applyFont="1" applyFill="1" applyBorder="1" applyAlignment="1" applyProtection="1">
      <alignment horizontal="left" vertical="center"/>
      <protection locked="0"/>
    </xf>
    <xf numFmtId="0" fontId="80" fillId="32" borderId="99" xfId="0" applyFont="1" applyFill="1" applyBorder="1" applyAlignment="1" applyProtection="1">
      <alignment horizontal="left" vertical="center"/>
      <protection locked="0"/>
    </xf>
    <xf numFmtId="0" fontId="19" fillId="32" borderId="100" xfId="0" applyFont="1" applyFill="1" applyBorder="1" applyAlignment="1" applyProtection="1">
      <alignment horizontal="left" vertical="center"/>
      <protection locked="0"/>
    </xf>
    <xf numFmtId="0" fontId="19" fillId="0" borderId="99" xfId="0" applyFont="1" applyBorder="1" applyAlignment="1" applyProtection="1">
      <alignment horizontal="left" vertical="center"/>
      <protection locked="0"/>
    </xf>
    <xf numFmtId="0" fontId="19" fillId="32" borderId="99" xfId="0" applyFont="1" applyFill="1" applyBorder="1" applyAlignment="1" applyProtection="1">
      <alignment horizontal="left" vertical="center"/>
      <protection locked="0"/>
    </xf>
    <xf numFmtId="0" fontId="19" fillId="4" borderId="99" xfId="0" applyFont="1" applyFill="1" applyBorder="1" applyAlignment="1" applyProtection="1">
      <alignment horizontal="left" vertical="center" wrapText="1"/>
      <protection locked="0"/>
    </xf>
    <xf numFmtId="171" fontId="19" fillId="32" borderId="99" xfId="0" applyNumberFormat="1" applyFont="1" applyFill="1" applyBorder="1" applyAlignment="1">
      <alignment vertical="center"/>
    </xf>
    <xf numFmtId="0" fontId="19" fillId="0" borderId="99" xfId="0" applyFont="1" applyBorder="1" applyAlignment="1" applyProtection="1">
      <alignment horizontal="left" vertical="center" wrapText="1"/>
      <protection locked="0"/>
    </xf>
    <xf numFmtId="0" fontId="80" fillId="32" borderId="99" xfId="0" applyFont="1" applyFill="1" applyBorder="1" applyAlignment="1" applyProtection="1">
      <alignment horizontal="left" vertical="center" wrapText="1"/>
      <protection locked="0"/>
    </xf>
    <xf numFmtId="0" fontId="19" fillId="4" borderId="101" xfId="0" applyFont="1" applyFill="1" applyBorder="1" applyAlignment="1" applyProtection="1">
      <alignment horizontal="left" vertical="center"/>
      <protection locked="0"/>
    </xf>
    <xf numFmtId="0" fontId="19" fillId="32" borderId="89" xfId="0" applyFont="1" applyFill="1" applyBorder="1" applyAlignment="1" applyProtection="1">
      <alignment horizontal="left" vertical="center"/>
      <protection locked="0"/>
    </xf>
    <xf numFmtId="0" fontId="78" fillId="35" borderId="98" xfId="0" applyFont="1" applyFill="1" applyBorder="1" applyAlignment="1">
      <alignment horizontal="center" vertical="center" wrapText="1"/>
    </xf>
    <xf numFmtId="0" fontId="19" fillId="4" borderId="101" xfId="0" applyFont="1" applyFill="1" applyBorder="1" applyAlignment="1" applyProtection="1">
      <alignment horizontal="left" vertical="center" wrapText="1"/>
      <protection locked="0"/>
    </xf>
    <xf numFmtId="0" fontId="19" fillId="32" borderId="101" xfId="0" applyFont="1" applyFill="1" applyBorder="1" applyAlignment="1" applyProtection="1">
      <alignment horizontal="left" vertical="center"/>
      <protection locked="0"/>
    </xf>
    <xf numFmtId="171" fontId="19" fillId="32" borderId="101" xfId="0" applyNumberFormat="1" applyFont="1" applyFill="1" applyBorder="1" applyAlignment="1">
      <alignment vertical="center"/>
    </xf>
    <xf numFmtId="171" fontId="19" fillId="32" borderId="102" xfId="0" applyNumberFormat="1" applyFont="1" applyFill="1" applyBorder="1" applyAlignment="1">
      <alignment vertical="center"/>
    </xf>
    <xf numFmtId="171" fontId="19" fillId="32" borderId="103" xfId="0" applyNumberFormat="1" applyFont="1" applyFill="1" applyBorder="1" applyAlignment="1">
      <alignment vertical="center"/>
    </xf>
    <xf numFmtId="171" fontId="19" fillId="32" borderId="104" xfId="0" applyNumberFormat="1" applyFont="1" applyFill="1" applyBorder="1" applyAlignment="1">
      <alignment vertical="center"/>
    </xf>
    <xf numFmtId="0" fontId="19" fillId="32" borderId="105" xfId="0" applyFont="1" applyFill="1" applyBorder="1" applyAlignment="1" applyProtection="1">
      <alignment horizontal="left" vertical="center"/>
      <protection locked="0"/>
    </xf>
    <xf numFmtId="0" fontId="19" fillId="32" borderId="106" xfId="0" applyFont="1" applyFill="1" applyBorder="1" applyAlignment="1" applyProtection="1">
      <alignment horizontal="left" vertical="center"/>
      <protection locked="0"/>
    </xf>
    <xf numFmtId="171" fontId="19" fillId="32" borderId="107" xfId="0" applyNumberFormat="1" applyFont="1" applyFill="1" applyBorder="1" applyAlignment="1">
      <alignment vertical="center"/>
    </xf>
    <xf numFmtId="0" fontId="5" fillId="0" borderId="108" xfId="0" applyFont="1" applyBorder="1" applyAlignment="1">
      <alignment vertical="center"/>
    </xf>
    <xf numFmtId="0" fontId="5" fillId="0" borderId="109" xfId="0" applyFont="1" applyBorder="1" applyAlignment="1">
      <alignment vertical="center"/>
    </xf>
    <xf numFmtId="0" fontId="85" fillId="23" borderId="110" xfId="0" applyFont="1" applyFill="1" applyBorder="1" applyAlignment="1" applyProtection="1">
      <alignment vertical="center"/>
      <protection locked="0"/>
    </xf>
    <xf numFmtId="0" fontId="91" fillId="41" borderId="28" xfId="0" applyFont="1" applyFill="1" applyBorder="1" applyAlignment="1">
      <alignment horizontal="center" vertical="center" wrapText="1"/>
    </xf>
    <xf numFmtId="0" fontId="0" fillId="0" borderId="25" xfId="0" applyBorder="1" applyAlignment="1">
      <alignment horizontal="center" vertical="center"/>
    </xf>
    <xf numFmtId="0" fontId="0" fillId="42" borderId="4" xfId="0" applyFill="1" applyBorder="1" applyAlignment="1">
      <alignment horizontal="center" vertical="center"/>
    </xf>
    <xf numFmtId="0" fontId="0" fillId="42" borderId="1" xfId="0" applyFill="1" applyBorder="1" applyAlignment="1">
      <alignment horizontal="center" vertical="center"/>
    </xf>
    <xf numFmtId="0" fontId="0" fillId="42" borderId="5" xfId="0" applyFill="1" applyBorder="1" applyAlignment="1">
      <alignment horizontal="center" vertical="center"/>
    </xf>
    <xf numFmtId="0" fontId="0" fillId="0" borderId="20" xfId="0" applyBorder="1" applyAlignment="1">
      <alignment horizontal="center" vertical="center"/>
    </xf>
    <xf numFmtId="0" fontId="0" fillId="0" borderId="26" xfId="0" applyBorder="1" applyAlignment="1">
      <alignment horizontal="center" vertical="center"/>
    </xf>
    <xf numFmtId="0" fontId="0" fillId="42" borderId="25" xfId="0" applyFill="1" applyBorder="1" applyAlignment="1">
      <alignment horizontal="center" vertical="center"/>
    </xf>
    <xf numFmtId="0" fontId="0" fillId="3" borderId="75" xfId="0" applyFill="1" applyBorder="1" applyAlignment="1">
      <alignment vertical="top"/>
    </xf>
    <xf numFmtId="0" fontId="0" fillId="3" borderId="0" xfId="0" applyFill="1" applyAlignment="1">
      <alignment horizontal="right" vertical="center" wrapText="1"/>
    </xf>
    <xf numFmtId="0" fontId="0" fillId="3" borderId="46" xfId="0" applyFill="1" applyBorder="1" applyAlignment="1">
      <alignment horizontal="right" wrapText="1"/>
    </xf>
    <xf numFmtId="0" fontId="0" fillId="3" borderId="13" xfId="0" applyFill="1" applyBorder="1" applyAlignment="1">
      <alignment wrapText="1"/>
    </xf>
    <xf numFmtId="0" fontId="0" fillId="3" borderId="74" xfId="0" applyFill="1" applyBorder="1" applyAlignment="1">
      <alignment horizontal="right" vertical="top"/>
    </xf>
    <xf numFmtId="0" fontId="0" fillId="3" borderId="77" xfId="0" applyFill="1" applyBorder="1" applyAlignment="1">
      <alignment horizontal="right" wrapText="1"/>
    </xf>
    <xf numFmtId="0" fontId="0" fillId="3" borderId="75" xfId="0" applyFill="1" applyBorder="1" applyAlignment="1">
      <alignment horizontal="right" wrapText="1"/>
    </xf>
    <xf numFmtId="0" fontId="0" fillId="3" borderId="111" xfId="0" applyFill="1" applyBorder="1" applyAlignment="1">
      <alignment horizontal="right" vertical="center" wrapText="1"/>
    </xf>
    <xf numFmtId="0" fontId="0" fillId="3" borderId="112" xfId="0" applyFill="1" applyBorder="1" applyAlignment="1">
      <alignment vertical="center" wrapText="1"/>
    </xf>
    <xf numFmtId="0" fontId="0" fillId="3" borderId="14" xfId="0" applyFill="1" applyBorder="1" applyAlignment="1">
      <alignment vertical="center" wrapText="1"/>
    </xf>
    <xf numFmtId="0" fontId="69" fillId="23" borderId="0" xfId="0" quotePrefix="1" applyFont="1" applyFill="1" applyAlignment="1">
      <alignment horizontal="left" vertical="center" wrapText="1"/>
    </xf>
    <xf numFmtId="0" fontId="65" fillId="4" borderId="0" xfId="0" applyFont="1" applyFill="1" applyAlignment="1">
      <alignment horizontal="center" vertical="center" wrapText="1"/>
    </xf>
    <xf numFmtId="0" fontId="5" fillId="4" borderId="0" xfId="0" applyFont="1" applyFill="1" applyAlignment="1">
      <alignment horizontal="left" vertical="center" wrapText="1"/>
    </xf>
    <xf numFmtId="0" fontId="15" fillId="4" borderId="0" xfId="3" applyFill="1" applyBorder="1" applyAlignment="1">
      <alignment vertical="center" wrapText="1"/>
    </xf>
    <xf numFmtId="0" fontId="0" fillId="0" borderId="0" xfId="0" applyAlignment="1">
      <alignment vertical="center" wrapText="1"/>
    </xf>
    <xf numFmtId="0" fontId="71" fillId="31" borderId="0" xfId="0" applyFont="1" applyFill="1" applyAlignment="1">
      <alignment horizontal="center" vertical="center"/>
    </xf>
    <xf numFmtId="0" fontId="69" fillId="4" borderId="0" xfId="0" applyFont="1" applyFill="1" applyAlignment="1">
      <alignment horizontal="left" vertical="center" wrapText="1"/>
    </xf>
    <xf numFmtId="0" fontId="79" fillId="23" borderId="7" xfId="0" applyFont="1" applyFill="1" applyBorder="1" applyAlignment="1">
      <alignment horizontal="left" vertical="center" wrapText="1"/>
    </xf>
    <xf numFmtId="0" fontId="79" fillId="23" borderId="28" xfId="0" applyFont="1" applyFill="1" applyBorder="1" applyAlignment="1">
      <alignment horizontal="left" vertical="center" wrapText="1"/>
    </xf>
    <xf numFmtId="0" fontId="79" fillId="23" borderId="34" xfId="0" applyFont="1" applyFill="1" applyBorder="1" applyAlignment="1">
      <alignment horizontal="left" vertical="center" wrapText="1"/>
    </xf>
    <xf numFmtId="0" fontId="71" fillId="33" borderId="0" xfId="0" applyFont="1" applyFill="1" applyAlignment="1">
      <alignment horizontal="left" vertical="center"/>
    </xf>
    <xf numFmtId="0" fontId="77" fillId="34" borderId="0" xfId="0" applyFont="1" applyFill="1" applyAlignment="1">
      <alignment horizontal="left" vertical="center" wrapText="1"/>
    </xf>
    <xf numFmtId="0" fontId="79" fillId="0" borderId="101" xfId="0" applyFont="1" applyBorder="1" applyAlignment="1">
      <alignment horizontal="center" vertical="center" wrapText="1"/>
    </xf>
    <xf numFmtId="0" fontId="79" fillId="0" borderId="99" xfId="0" applyFont="1" applyBorder="1" applyAlignment="1">
      <alignment horizontal="center" vertical="center" wrapText="1"/>
    </xf>
    <xf numFmtId="0" fontId="12" fillId="4" borderId="0" xfId="0" applyFont="1" applyFill="1" applyAlignment="1" applyProtection="1">
      <alignment vertical="center" wrapText="1"/>
      <protection locked="0"/>
    </xf>
    <xf numFmtId="0" fontId="71" fillId="31" borderId="75" xfId="0" applyFont="1" applyFill="1" applyBorder="1" applyAlignment="1">
      <alignment horizontal="center" vertical="center"/>
    </xf>
    <xf numFmtId="0" fontId="22" fillId="17" borderId="12" xfId="0" applyFont="1" applyFill="1" applyBorder="1" applyAlignment="1">
      <alignment horizontal="center" vertical="center" textRotation="90" wrapText="1"/>
    </xf>
    <xf numFmtId="0" fontId="22" fillId="17" borderId="11" xfId="0" applyFont="1" applyFill="1" applyBorder="1" applyAlignment="1">
      <alignment horizontal="center" vertical="center" textRotation="90" wrapText="1"/>
    </xf>
    <xf numFmtId="0" fontId="22" fillId="17" borderId="9" xfId="0" applyFont="1" applyFill="1" applyBorder="1" applyAlignment="1">
      <alignment horizontal="center" vertical="center" textRotation="90" wrapText="1"/>
    </xf>
    <xf numFmtId="0" fontId="23" fillId="10" borderId="43" xfId="0" applyFont="1" applyFill="1" applyBorder="1" applyAlignment="1">
      <alignment horizontal="center" vertical="center" textRotation="90" wrapText="1"/>
    </xf>
    <xf numFmtId="0" fontId="23" fillId="10" borderId="34" xfId="0" applyFont="1" applyFill="1" applyBorder="1" applyAlignment="1">
      <alignment horizontal="center" vertical="center" textRotation="90" wrapText="1"/>
    </xf>
    <xf numFmtId="0" fontId="23" fillId="21" borderId="3" xfId="0" applyFont="1" applyFill="1" applyBorder="1" applyAlignment="1">
      <alignment horizontal="center" vertical="center" textRotation="90" wrapText="1"/>
    </xf>
    <xf numFmtId="0" fontId="23" fillId="21" borderId="4" xfId="0" applyFont="1" applyFill="1" applyBorder="1" applyAlignment="1">
      <alignment horizontal="center" vertical="center" textRotation="90" wrapText="1"/>
    </xf>
    <xf numFmtId="0" fontId="22" fillId="15" borderId="21" xfId="0" applyFont="1" applyFill="1" applyBorder="1" applyAlignment="1">
      <alignment horizontal="center" vertical="center" textRotation="90" wrapText="1"/>
    </xf>
    <xf numFmtId="0" fontId="22" fillId="15" borderId="13" xfId="0" applyFont="1" applyFill="1" applyBorder="1" applyAlignment="1">
      <alignment horizontal="center" vertical="center" textRotation="90" wrapText="1"/>
    </xf>
    <xf numFmtId="0" fontId="22" fillId="15" borderId="24" xfId="0" applyFont="1" applyFill="1" applyBorder="1" applyAlignment="1">
      <alignment horizontal="center" vertical="center" textRotation="90" wrapText="1"/>
    </xf>
    <xf numFmtId="0" fontId="22" fillId="15" borderId="14" xfId="0" applyFont="1" applyFill="1" applyBorder="1" applyAlignment="1">
      <alignment horizontal="center" vertical="center" textRotation="90" wrapText="1"/>
    </xf>
    <xf numFmtId="0" fontId="22" fillId="15" borderId="30" xfId="0" applyFont="1" applyFill="1" applyBorder="1" applyAlignment="1">
      <alignment horizontal="center" vertical="center" textRotation="90" wrapText="1"/>
    </xf>
    <xf numFmtId="0" fontId="22" fillId="15" borderId="10" xfId="0" applyFont="1" applyFill="1" applyBorder="1" applyAlignment="1">
      <alignment horizontal="center" vertical="center" textRotation="90" wrapText="1"/>
    </xf>
    <xf numFmtId="1" fontId="4" fillId="10" borderId="25" xfId="0" applyNumberFormat="1" applyFont="1" applyFill="1" applyBorder="1" applyAlignment="1">
      <alignment horizontal="right" vertical="center"/>
    </xf>
    <xf numFmtId="1" fontId="4" fillId="10" borderId="27" xfId="0" applyNumberFormat="1" applyFont="1" applyFill="1" applyBorder="1" applyAlignment="1">
      <alignment horizontal="right" vertical="center"/>
    </xf>
    <xf numFmtId="0" fontId="22" fillId="4" borderId="25" xfId="0" applyFont="1" applyFill="1" applyBorder="1" applyAlignment="1">
      <alignment horizontal="left" vertical="center" wrapText="1"/>
    </xf>
    <xf numFmtId="0" fontId="22" fillId="4" borderId="27" xfId="0" applyFont="1" applyFill="1" applyBorder="1" applyAlignment="1">
      <alignment horizontal="left" vertical="center" wrapText="1"/>
    </xf>
    <xf numFmtId="0" fontId="23" fillId="10" borderId="45" xfId="0" applyFont="1" applyFill="1" applyBorder="1" applyAlignment="1">
      <alignment horizontal="center" vertical="center" textRotation="90" wrapText="1"/>
    </xf>
    <xf numFmtId="0" fontId="23" fillId="10" borderId="44" xfId="0" applyFont="1" applyFill="1" applyBorder="1" applyAlignment="1">
      <alignment horizontal="center" vertical="center" textRotation="90" wrapText="1"/>
    </xf>
    <xf numFmtId="0" fontId="23" fillId="4" borderId="43" xfId="0" applyFont="1" applyFill="1" applyBorder="1" applyAlignment="1">
      <alignment horizontal="center" vertical="center" textRotation="90" wrapText="1"/>
    </xf>
    <xf numFmtId="0" fontId="23" fillId="4" borderId="34" xfId="0" applyFont="1" applyFill="1" applyBorder="1" applyAlignment="1">
      <alignment horizontal="center" vertical="center" textRotation="90" wrapText="1"/>
    </xf>
    <xf numFmtId="0" fontId="23" fillId="4" borderId="39" xfId="0" applyFont="1" applyFill="1" applyBorder="1" applyAlignment="1">
      <alignment horizontal="center" vertical="center" textRotation="90" wrapText="1"/>
    </xf>
    <xf numFmtId="0" fontId="23" fillId="4" borderId="36" xfId="0" applyFont="1" applyFill="1" applyBorder="1" applyAlignment="1">
      <alignment horizontal="center" vertical="center" textRotation="90" wrapText="1"/>
    </xf>
    <xf numFmtId="2" fontId="21" fillId="4" borderId="7" xfId="0" applyNumberFormat="1" applyFont="1" applyFill="1" applyBorder="1" applyAlignment="1">
      <alignment horizontal="center" vertical="center"/>
    </xf>
    <xf numFmtId="2" fontId="21" fillId="4" borderId="28" xfId="0" applyNumberFormat="1" applyFont="1" applyFill="1" applyBorder="1" applyAlignment="1">
      <alignment horizontal="center" vertical="center"/>
    </xf>
    <xf numFmtId="2" fontId="21" fillId="4" borderId="29" xfId="0" applyNumberFormat="1" applyFont="1" applyFill="1" applyBorder="1" applyAlignment="1">
      <alignment horizontal="center" vertical="center"/>
    </xf>
    <xf numFmtId="1" fontId="23" fillId="4" borderId="7" xfId="0" applyNumberFormat="1" applyFont="1" applyFill="1" applyBorder="1" applyAlignment="1">
      <alignment horizontal="center" vertical="center"/>
    </xf>
    <xf numFmtId="1" fontId="23" fillId="4" borderId="28" xfId="0" applyNumberFormat="1" applyFont="1" applyFill="1" applyBorder="1" applyAlignment="1">
      <alignment horizontal="center" vertical="center"/>
    </xf>
    <xf numFmtId="1" fontId="23" fillId="4" borderId="29" xfId="0" applyNumberFormat="1" applyFont="1" applyFill="1" applyBorder="1" applyAlignment="1">
      <alignment horizontal="center" vertical="center"/>
    </xf>
    <xf numFmtId="2" fontId="21" fillId="4" borderId="31" xfId="0" applyNumberFormat="1" applyFont="1" applyFill="1" applyBorder="1" applyAlignment="1">
      <alignment horizontal="center" vertical="center"/>
    </xf>
    <xf numFmtId="2" fontId="21" fillId="4" borderId="32" xfId="0" applyNumberFormat="1" applyFont="1" applyFill="1" applyBorder="1" applyAlignment="1">
      <alignment horizontal="center" vertical="center"/>
    </xf>
    <xf numFmtId="2" fontId="21" fillId="4" borderId="33" xfId="0" applyNumberFormat="1" applyFont="1" applyFill="1" applyBorder="1" applyAlignment="1">
      <alignment horizontal="center" vertical="center"/>
    </xf>
    <xf numFmtId="1" fontId="22" fillId="4" borderId="20" xfId="0" applyNumberFormat="1" applyFont="1" applyFill="1" applyBorder="1" applyAlignment="1">
      <alignment horizontal="center" vertical="center"/>
    </xf>
    <xf numFmtId="1" fontId="22" fillId="4" borderId="38" xfId="0" applyNumberFormat="1" applyFont="1" applyFill="1" applyBorder="1" applyAlignment="1">
      <alignment horizontal="center" vertical="center"/>
    </xf>
    <xf numFmtId="0" fontId="89" fillId="10" borderId="20" xfId="0" applyFont="1" applyFill="1" applyBorder="1" applyAlignment="1">
      <alignment horizontal="left" vertical="center" wrapText="1"/>
    </xf>
    <xf numFmtId="0" fontId="22" fillId="10" borderId="38" xfId="0" applyFont="1" applyFill="1" applyBorder="1" applyAlignment="1">
      <alignment horizontal="left" vertical="center" wrapText="1"/>
    </xf>
    <xf numFmtId="1" fontId="22" fillId="10" borderId="20" xfId="0" applyNumberFormat="1" applyFont="1" applyFill="1" applyBorder="1" applyAlignment="1">
      <alignment horizontal="center" vertical="center"/>
    </xf>
    <xf numFmtId="1" fontId="22" fillId="10" borderId="38" xfId="0" applyNumberFormat="1" applyFont="1" applyFill="1" applyBorder="1" applyAlignment="1">
      <alignment horizontal="center" vertical="center"/>
    </xf>
    <xf numFmtId="1" fontId="21" fillId="10" borderId="26" xfId="0" applyNumberFormat="1" applyFont="1" applyFill="1" applyBorder="1" applyAlignment="1">
      <alignment horizontal="center" vertical="center"/>
    </xf>
    <xf numFmtId="1" fontId="21" fillId="10" borderId="37" xfId="0" applyNumberFormat="1" applyFont="1" applyFill="1" applyBorder="1" applyAlignment="1">
      <alignment horizontal="center" vertical="center"/>
    </xf>
    <xf numFmtId="0" fontId="22" fillId="4" borderId="20" xfId="0" applyFont="1" applyFill="1" applyBorder="1" applyAlignment="1">
      <alignment horizontal="left" vertical="center" wrapText="1"/>
    </xf>
    <xf numFmtId="0" fontId="22" fillId="4" borderId="38" xfId="0" applyFont="1" applyFill="1" applyBorder="1" applyAlignment="1">
      <alignment horizontal="left" vertical="center" wrapText="1"/>
    </xf>
    <xf numFmtId="167" fontId="37" fillId="20" borderId="26" xfId="0" applyNumberFormat="1" applyFont="1" applyFill="1" applyBorder="1" applyAlignment="1">
      <alignment horizontal="center" vertical="center"/>
    </xf>
    <xf numFmtId="167" fontId="37" fillId="20" borderId="37" xfId="0" applyNumberFormat="1" applyFont="1" applyFill="1" applyBorder="1" applyAlignment="1">
      <alignment horizontal="center" vertical="center"/>
    </xf>
    <xf numFmtId="0" fontId="20" fillId="0" borderId="1" xfId="0" applyFont="1" applyBorder="1" applyAlignment="1">
      <alignment horizontal="center"/>
    </xf>
    <xf numFmtId="0" fontId="44" fillId="26" borderId="59" xfId="0" applyFont="1" applyFill="1" applyBorder="1" applyAlignment="1">
      <alignment horizontal="center" vertical="center" wrapText="1"/>
    </xf>
    <xf numFmtId="0" fontId="44" fillId="26" borderId="56" xfId="0" applyFont="1" applyFill="1" applyBorder="1" applyAlignment="1">
      <alignment horizontal="center" vertical="center" wrapText="1"/>
    </xf>
    <xf numFmtId="0" fontId="44" fillId="26" borderId="58" xfId="0" applyFont="1" applyFill="1" applyBorder="1" applyAlignment="1">
      <alignment horizontal="center" vertical="center" wrapText="1"/>
    </xf>
    <xf numFmtId="0" fontId="44" fillId="26" borderId="55" xfId="0" applyFont="1" applyFill="1" applyBorder="1" applyAlignment="1">
      <alignment horizontal="center" vertical="center" wrapText="1"/>
    </xf>
    <xf numFmtId="0" fontId="44" fillId="26" borderId="57" xfId="0" applyFont="1" applyFill="1" applyBorder="1" applyAlignment="1">
      <alignment horizontal="center" vertical="center" wrapText="1"/>
    </xf>
    <xf numFmtId="0" fontId="44" fillId="26" borderId="54" xfId="0" applyFont="1" applyFill="1" applyBorder="1" applyAlignment="1">
      <alignment horizontal="center" vertical="center" wrapText="1"/>
    </xf>
    <xf numFmtId="0" fontId="0" fillId="0" borderId="0" xfId="0" applyAlignment="1">
      <alignment horizontal="center"/>
    </xf>
    <xf numFmtId="0" fontId="44" fillId="26" borderId="62" xfId="0" applyFont="1" applyFill="1" applyBorder="1" applyAlignment="1">
      <alignment horizontal="center" vertical="center" wrapText="1"/>
    </xf>
    <xf numFmtId="0" fontId="44" fillId="26" borderId="61" xfId="0" applyFont="1" applyFill="1" applyBorder="1" applyAlignment="1">
      <alignment horizontal="center" vertical="center" wrapText="1"/>
    </xf>
    <xf numFmtId="0" fontId="44" fillId="26" borderId="60" xfId="0" applyFont="1" applyFill="1" applyBorder="1" applyAlignment="1">
      <alignment horizontal="center" vertical="center" wrapText="1"/>
    </xf>
    <xf numFmtId="0" fontId="44" fillId="27" borderId="59" xfId="0" applyFont="1" applyFill="1" applyBorder="1" applyAlignment="1">
      <alignment vertical="center" wrapText="1"/>
    </xf>
    <xf numFmtId="0" fontId="44" fillId="27" borderId="56" xfId="0" applyFont="1" applyFill="1" applyBorder="1" applyAlignment="1">
      <alignment vertical="center" wrapText="1"/>
    </xf>
    <xf numFmtId="0" fontId="44" fillId="27" borderId="58" xfId="0" applyFont="1" applyFill="1" applyBorder="1" applyAlignment="1">
      <alignment vertical="center" wrapText="1"/>
    </xf>
    <xf numFmtId="0" fontId="44" fillId="27" borderId="55" xfId="0" applyFont="1" applyFill="1" applyBorder="1" applyAlignment="1">
      <alignment vertical="center" wrapText="1"/>
    </xf>
    <xf numFmtId="0" fontId="44" fillId="27" borderId="57" xfId="0" applyFont="1" applyFill="1" applyBorder="1" applyAlignment="1">
      <alignment vertical="center" wrapText="1"/>
    </xf>
    <xf numFmtId="0" fontId="44" fillId="27" borderId="54" xfId="0" applyFont="1" applyFill="1" applyBorder="1" applyAlignment="1">
      <alignment vertical="center" wrapText="1"/>
    </xf>
    <xf numFmtId="0" fontId="44" fillId="27" borderId="64" xfId="0" applyFont="1" applyFill="1" applyBorder="1" applyAlignment="1">
      <alignment vertical="center" wrapText="1"/>
    </xf>
    <xf numFmtId="0" fontId="44" fillId="27" borderId="63" xfId="0" applyFont="1" applyFill="1" applyBorder="1" applyAlignment="1">
      <alignment vertical="center" wrapText="1"/>
    </xf>
    <xf numFmtId="0" fontId="5" fillId="4" borderId="7" xfId="0" applyFont="1" applyFill="1" applyBorder="1" applyAlignment="1">
      <alignment horizontal="center" vertical="center"/>
    </xf>
    <xf numFmtId="0" fontId="5" fillId="4" borderId="28" xfId="0" applyFont="1" applyFill="1" applyBorder="1" applyAlignment="1">
      <alignment horizontal="center" vertical="center"/>
    </xf>
    <xf numFmtId="0" fontId="5" fillId="0" borderId="34" xfId="0" applyFont="1" applyBorder="1" applyAlignment="1">
      <alignment horizontal="center" vertical="center"/>
    </xf>
    <xf numFmtId="0" fontId="3" fillId="19" borderId="12" xfId="0" applyFont="1" applyFill="1" applyBorder="1" applyAlignment="1">
      <alignment horizontal="center" vertical="center" wrapText="1"/>
    </xf>
    <xf numFmtId="0" fontId="3" fillId="19" borderId="9" xfId="0" applyFont="1" applyFill="1" applyBorder="1" applyAlignment="1">
      <alignment horizontal="center" vertical="center" wrapText="1"/>
    </xf>
    <xf numFmtId="0" fontId="4" fillId="0" borderId="50" xfId="0" applyFont="1" applyBorder="1" applyAlignment="1">
      <alignment horizontal="center" vertical="center" wrapText="1"/>
    </xf>
    <xf numFmtId="0" fontId="4" fillId="0" borderId="8" xfId="0" applyFont="1" applyBorder="1" applyAlignment="1">
      <alignment horizontal="center" vertical="center" wrapText="1"/>
    </xf>
    <xf numFmtId="0" fontId="5" fillId="10" borderId="1" xfId="0" applyFont="1" applyFill="1" applyBorder="1" applyAlignment="1">
      <alignment horizontal="center" vertical="center" wrapText="1"/>
    </xf>
    <xf numFmtId="0" fontId="5" fillId="10" borderId="7" xfId="0" applyFont="1" applyFill="1" applyBorder="1" applyAlignment="1">
      <alignment horizontal="center" vertical="center" wrapText="1"/>
    </xf>
    <xf numFmtId="0" fontId="5" fillId="0" borderId="1" xfId="0" applyFont="1" applyBorder="1" applyAlignment="1">
      <alignment horizontal="center" vertical="center" wrapText="1"/>
    </xf>
    <xf numFmtId="0" fontId="5" fillId="0" borderId="7" xfId="0" applyFont="1" applyBorder="1" applyAlignment="1">
      <alignment horizontal="center" vertical="center" wrapText="1"/>
    </xf>
    <xf numFmtId="0" fontId="5" fillId="0" borderId="29"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73" xfId="0" applyFont="1" applyBorder="1" applyAlignment="1">
      <alignment horizontal="center" vertical="center" wrapText="1"/>
    </xf>
    <xf numFmtId="0" fontId="5" fillId="0" borderId="38" xfId="0" applyFont="1" applyBorder="1" applyAlignment="1">
      <alignment horizontal="center" vertical="center" wrapText="1"/>
    </xf>
    <xf numFmtId="0" fontId="92" fillId="3" borderId="24" xfId="0" applyFont="1" applyFill="1" applyBorder="1" applyAlignment="1">
      <alignment horizontal="right" vertical="center" wrapText="1"/>
    </xf>
    <xf numFmtId="0" fontId="0" fillId="3" borderId="0" xfId="0" applyFill="1" applyAlignment="1">
      <alignment horizontal="right" vertical="center" wrapText="1"/>
    </xf>
    <xf numFmtId="0" fontId="64" fillId="3" borderId="50" xfId="0" applyFont="1" applyFill="1" applyBorder="1" applyAlignment="1">
      <alignment horizontal="center" wrapText="1"/>
    </xf>
    <xf numFmtId="0" fontId="64" fillId="3" borderId="51" xfId="0" applyFont="1" applyFill="1" applyBorder="1" applyAlignment="1">
      <alignment horizontal="center" wrapText="1"/>
    </xf>
    <xf numFmtId="0" fontId="64" fillId="3" borderId="8" xfId="0" applyFont="1" applyFill="1" applyBorder="1" applyAlignment="1">
      <alignment horizontal="center" wrapText="1"/>
    </xf>
    <xf numFmtId="0" fontId="0" fillId="3" borderId="21" xfId="0" applyFill="1" applyBorder="1" applyAlignment="1">
      <alignment horizontal="left" vertical="center" wrapText="1"/>
    </xf>
    <xf numFmtId="0" fontId="0" fillId="3" borderId="46" xfId="0" applyFill="1" applyBorder="1" applyAlignment="1">
      <alignment horizontal="left" vertical="center" wrapText="1"/>
    </xf>
    <xf numFmtId="0" fontId="0" fillId="3" borderId="24" xfId="0" applyFill="1" applyBorder="1" applyAlignment="1">
      <alignment horizontal="right" vertical="center" wrapText="1"/>
    </xf>
    <xf numFmtId="0" fontId="0" fillId="3" borderId="21" xfId="0" applyFill="1" applyBorder="1" applyAlignment="1">
      <alignment horizontal="left" wrapText="1"/>
    </xf>
    <xf numFmtId="0" fontId="0" fillId="3" borderId="46" xfId="0" applyFill="1" applyBorder="1" applyAlignment="1">
      <alignment horizontal="left" wrapText="1"/>
    </xf>
    <xf numFmtId="0" fontId="92" fillId="3" borderId="84" xfId="0" applyFont="1" applyFill="1" applyBorder="1" applyAlignment="1">
      <alignment horizontal="right" wrapText="1"/>
    </xf>
    <xf numFmtId="0" fontId="0" fillId="3" borderId="111" xfId="0" applyFill="1" applyBorder="1" applyAlignment="1">
      <alignment horizontal="right" wrapText="1"/>
    </xf>
    <xf numFmtId="0" fontId="34" fillId="21" borderId="50" xfId="0" applyFont="1" applyFill="1" applyBorder="1" applyAlignment="1">
      <alignment horizontal="left" vertical="top" wrapText="1"/>
    </xf>
    <xf numFmtId="0" fontId="34" fillId="21" borderId="51" xfId="0" applyFont="1" applyFill="1" applyBorder="1" applyAlignment="1">
      <alignment horizontal="left" vertical="top" wrapText="1"/>
    </xf>
    <xf numFmtId="0" fontId="34" fillId="21" borderId="8" xfId="0" applyFont="1" applyFill="1" applyBorder="1" applyAlignment="1">
      <alignment horizontal="left" vertical="top" wrapText="1"/>
    </xf>
    <xf numFmtId="0" fontId="40" fillId="8" borderId="50" xfId="0" applyFont="1" applyFill="1" applyBorder="1" applyAlignment="1">
      <alignment horizontal="right" vertical="top" wrapText="1"/>
    </xf>
    <xf numFmtId="0" fontId="40" fillId="8" borderId="8" xfId="0" applyFont="1" applyFill="1" applyBorder="1" applyAlignment="1">
      <alignment horizontal="right" vertical="top" wrapText="1"/>
    </xf>
    <xf numFmtId="0" fontId="38" fillId="8" borderId="50" xfId="0" applyFont="1" applyFill="1" applyBorder="1" applyAlignment="1">
      <alignment horizontal="left" vertical="top" wrapText="1"/>
    </xf>
    <xf numFmtId="0" fontId="38" fillId="8" borderId="51" xfId="0" applyFont="1" applyFill="1" applyBorder="1" applyAlignment="1">
      <alignment horizontal="left" vertical="top" wrapText="1"/>
    </xf>
    <xf numFmtId="0" fontId="38" fillId="8" borderId="8" xfId="0" applyFont="1" applyFill="1" applyBorder="1" applyAlignment="1">
      <alignment horizontal="left" vertical="top" wrapText="1"/>
    </xf>
  </cellXfs>
  <cellStyles count="9">
    <cellStyle name="Lien hypertexte" xfId="3" builtinId="8"/>
    <cellStyle name="Milliers" xfId="6" builtinId="3"/>
    <cellStyle name="Milliers 2" xfId="5" xr:uid="{6AA52063-0EF7-4A5B-B6BE-D0B00AC4B3BE}"/>
    <cellStyle name="Monétaire" xfId="4" builtinId="4"/>
    <cellStyle name="Normal" xfId="0" builtinId="0"/>
    <cellStyle name="Normal 2" xfId="7" xr:uid="{BA442073-CCF9-4916-AF1C-40139632A4FA}"/>
    <cellStyle name="Normal 2 2" xfId="8" xr:uid="{BE0B60EE-CA26-46A3-B27D-20B51CB46644}"/>
    <cellStyle name="Normal 5" xfId="2" xr:uid="{00000000-0005-0000-0000-000003000000}"/>
    <cellStyle name="Pourcentage" xfId="1" builtinId="5"/>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1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jpeg"/><Relationship Id="rId2" Type="http://schemas.openxmlformats.org/officeDocument/2006/relationships/image" Target="../media/image5.png"/><Relationship Id="rId1" Type="http://schemas.openxmlformats.org/officeDocument/2006/relationships/image" Target="../media/image4.png"/><Relationship Id="rId5" Type="http://schemas.openxmlformats.org/officeDocument/2006/relationships/image" Target="../media/image8.png"/><Relationship Id="rId4" Type="http://schemas.openxmlformats.org/officeDocument/2006/relationships/image" Target="../media/image7.jpeg"/></Relationships>
</file>

<file path=xl/drawings/_rels/drawing3.xml.rels><?xml version="1.0" encoding="UTF-8" standalone="yes"?>
<Relationships xmlns="http://schemas.openxmlformats.org/package/2006/relationships"><Relationship Id="rId1" Type="http://schemas.openxmlformats.org/officeDocument/2006/relationships/image" Target="../media/image9.jpeg"/></Relationships>
</file>

<file path=xl/drawings/_rels/drawing4.xml.rels><?xml version="1.0" encoding="UTF-8" standalone="yes"?>
<Relationships xmlns="http://schemas.openxmlformats.org/package/2006/relationships"><Relationship Id="rId1" Type="http://schemas.openxmlformats.org/officeDocument/2006/relationships/image" Target="../media/image9.jpeg"/></Relationships>
</file>

<file path=xl/drawings/_rels/drawing5.xml.rels><?xml version="1.0" encoding="UTF-8" standalone="yes"?>
<Relationships xmlns="http://schemas.openxmlformats.org/package/2006/relationships"><Relationship Id="rId2" Type="http://schemas.openxmlformats.org/officeDocument/2006/relationships/image" Target="../media/image11.emf"/><Relationship Id="rId1" Type="http://schemas.openxmlformats.org/officeDocument/2006/relationships/image" Target="../media/image10.png"/></Relationships>
</file>

<file path=xl/drawings/drawing1.xml><?xml version="1.0" encoding="utf-8"?>
<xdr:wsDr xmlns:xdr="http://schemas.openxmlformats.org/drawingml/2006/spreadsheetDrawing" xmlns:a="http://schemas.openxmlformats.org/drawingml/2006/main">
  <xdr:oneCellAnchor>
    <xdr:from>
      <xdr:col>1</xdr:col>
      <xdr:colOff>171450</xdr:colOff>
      <xdr:row>0</xdr:row>
      <xdr:rowOff>142875</xdr:rowOff>
    </xdr:from>
    <xdr:ext cx="0" cy="600075"/>
    <xdr:pic>
      <xdr:nvPicPr>
        <xdr:cNvPr id="2" name="Picture 2">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142875"/>
          <a:ext cx="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838200</xdr:colOff>
      <xdr:row>4</xdr:row>
      <xdr:rowOff>123825</xdr:rowOff>
    </xdr:from>
    <xdr:ext cx="0" cy="285750"/>
    <xdr:pic>
      <xdr:nvPicPr>
        <xdr:cNvPr id="3" name="Picture 3">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762125" y="790575"/>
          <a:ext cx="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1</xdr:col>
      <xdr:colOff>660400</xdr:colOff>
      <xdr:row>0</xdr:row>
      <xdr:rowOff>0</xdr:rowOff>
    </xdr:from>
    <xdr:to>
      <xdr:col>3</xdr:col>
      <xdr:colOff>247650</xdr:colOff>
      <xdr:row>5</xdr:row>
      <xdr:rowOff>260350</xdr:rowOff>
    </xdr:to>
    <xdr:pic>
      <xdr:nvPicPr>
        <xdr:cNvPr id="6" name="Image 5">
          <a:extLst>
            <a:ext uri="{FF2B5EF4-FFF2-40B4-BE49-F238E27FC236}">
              <a16:creationId xmlns:a16="http://schemas.microsoft.com/office/drawing/2014/main" id="{00000000-0008-0000-0000-000006000000}"/>
            </a:ext>
          </a:extLst>
        </xdr:cNvPr>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b="87707"/>
        <a:stretch/>
      </xdr:blipFill>
      <xdr:spPr bwMode="auto">
        <a:xfrm>
          <a:off x="660400" y="0"/>
          <a:ext cx="6591300" cy="1054100"/>
        </a:xfrm>
        <a:prstGeom prst="rect">
          <a:avLst/>
        </a:prstGeom>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0</xdr:colOff>
      <xdr:row>58</xdr:row>
      <xdr:rowOff>0</xdr:rowOff>
    </xdr:from>
    <xdr:to>
      <xdr:col>13</xdr:col>
      <xdr:colOff>707849</xdr:colOff>
      <xdr:row>58</xdr:row>
      <xdr:rowOff>0</xdr:rowOff>
    </xdr:to>
    <xdr:pic>
      <xdr:nvPicPr>
        <xdr:cNvPr id="2" name="Image 1">
          <a:extLst>
            <a:ext uri="{FF2B5EF4-FFF2-40B4-BE49-F238E27FC236}">
              <a16:creationId xmlns:a16="http://schemas.microsoft.com/office/drawing/2014/main" id="{39A9B68A-37DA-4C95-8913-989D73D9E412}"/>
            </a:ext>
          </a:extLst>
        </xdr:cNvPr>
        <xdr:cNvPicPr>
          <a:picLocks noChangeAspect="1"/>
        </xdr:cNvPicPr>
      </xdr:nvPicPr>
      <xdr:blipFill rotWithShape="1">
        <a:blip xmlns:r="http://schemas.openxmlformats.org/officeDocument/2006/relationships" r:embed="rId1"/>
        <a:srcRect l="3479"/>
        <a:stretch/>
      </xdr:blipFill>
      <xdr:spPr>
        <a:xfrm>
          <a:off x="11087100" y="16840200"/>
          <a:ext cx="7051499" cy="0"/>
        </a:xfrm>
        <a:prstGeom prst="rect">
          <a:avLst/>
        </a:prstGeom>
      </xdr:spPr>
    </xdr:pic>
    <xdr:clientData/>
  </xdr:twoCellAnchor>
  <xdr:oneCellAnchor>
    <xdr:from>
      <xdr:col>5</xdr:col>
      <xdr:colOff>0</xdr:colOff>
      <xdr:row>58</xdr:row>
      <xdr:rowOff>0</xdr:rowOff>
    </xdr:from>
    <xdr:ext cx="7064197" cy="0"/>
    <xdr:pic>
      <xdr:nvPicPr>
        <xdr:cNvPr id="3" name="Image 2">
          <a:extLst>
            <a:ext uri="{FF2B5EF4-FFF2-40B4-BE49-F238E27FC236}">
              <a16:creationId xmlns:a16="http://schemas.microsoft.com/office/drawing/2014/main" id="{6C54316C-5535-4347-918F-FC349817F36E}"/>
            </a:ext>
          </a:extLst>
        </xdr:cNvPr>
        <xdr:cNvPicPr>
          <a:picLocks noChangeAspect="1"/>
        </xdr:cNvPicPr>
      </xdr:nvPicPr>
      <xdr:blipFill rotWithShape="1">
        <a:blip xmlns:r="http://schemas.openxmlformats.org/officeDocument/2006/relationships" r:embed="rId1"/>
        <a:srcRect l="3479"/>
        <a:stretch/>
      </xdr:blipFill>
      <xdr:spPr>
        <a:xfrm>
          <a:off x="11087100" y="16840200"/>
          <a:ext cx="7064197" cy="0"/>
        </a:xfrm>
        <a:prstGeom prst="rect">
          <a:avLst/>
        </a:prstGeom>
      </xdr:spPr>
    </xdr:pic>
    <xdr:clientData/>
  </xdr:oneCellAnchor>
  <xdr:oneCellAnchor>
    <xdr:from>
      <xdr:col>1</xdr:col>
      <xdr:colOff>0</xdr:colOff>
      <xdr:row>58</xdr:row>
      <xdr:rowOff>0</xdr:rowOff>
    </xdr:from>
    <xdr:ext cx="8885934" cy="0"/>
    <xdr:pic>
      <xdr:nvPicPr>
        <xdr:cNvPr id="4" name="Image 3">
          <a:extLst>
            <a:ext uri="{FF2B5EF4-FFF2-40B4-BE49-F238E27FC236}">
              <a16:creationId xmlns:a16="http://schemas.microsoft.com/office/drawing/2014/main" id="{110928E1-22C3-4E9B-9BF8-08E883B8E3E0}"/>
            </a:ext>
          </a:extLst>
        </xdr:cNvPr>
        <xdr:cNvPicPr>
          <a:picLocks noChangeAspect="1"/>
        </xdr:cNvPicPr>
      </xdr:nvPicPr>
      <xdr:blipFill>
        <a:blip xmlns:r="http://schemas.openxmlformats.org/officeDocument/2006/relationships" r:embed="rId2"/>
        <a:stretch>
          <a:fillRect/>
        </a:stretch>
      </xdr:blipFill>
      <xdr:spPr>
        <a:xfrm>
          <a:off x="1171575" y="16840200"/>
          <a:ext cx="8885934" cy="0"/>
        </a:xfrm>
        <a:prstGeom prst="rect">
          <a:avLst/>
        </a:prstGeom>
      </xdr:spPr>
    </xdr:pic>
    <xdr:clientData/>
  </xdr:oneCellAnchor>
  <xdr:twoCellAnchor editAs="oneCell">
    <xdr:from>
      <xdr:col>0</xdr:col>
      <xdr:colOff>95250</xdr:colOff>
      <xdr:row>0</xdr:row>
      <xdr:rowOff>0</xdr:rowOff>
    </xdr:from>
    <xdr:to>
      <xdr:col>1</xdr:col>
      <xdr:colOff>504824</xdr:colOff>
      <xdr:row>0</xdr:row>
      <xdr:rowOff>1323224</xdr:rowOff>
    </xdr:to>
    <xdr:pic>
      <xdr:nvPicPr>
        <xdr:cNvPr id="5" name="Image 4">
          <a:extLst>
            <a:ext uri="{FF2B5EF4-FFF2-40B4-BE49-F238E27FC236}">
              <a16:creationId xmlns:a16="http://schemas.microsoft.com/office/drawing/2014/main" id="{7475E9CE-DD51-406D-9B56-DB6BFE508B0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95250" y="0"/>
          <a:ext cx="1581149" cy="1323224"/>
        </a:xfrm>
        <a:prstGeom prst="rect">
          <a:avLst/>
        </a:prstGeom>
      </xdr:spPr>
    </xdr:pic>
    <xdr:clientData/>
  </xdr:twoCellAnchor>
  <xdr:twoCellAnchor editAs="oneCell">
    <xdr:from>
      <xdr:col>4</xdr:col>
      <xdr:colOff>533399</xdr:colOff>
      <xdr:row>0</xdr:row>
      <xdr:rowOff>47625</xdr:rowOff>
    </xdr:from>
    <xdr:to>
      <xdr:col>4</xdr:col>
      <xdr:colOff>1679320</xdr:colOff>
      <xdr:row>0</xdr:row>
      <xdr:rowOff>1341248</xdr:rowOff>
    </xdr:to>
    <xdr:pic>
      <xdr:nvPicPr>
        <xdr:cNvPr id="6" name="Image 5">
          <a:extLst>
            <a:ext uri="{FF2B5EF4-FFF2-40B4-BE49-F238E27FC236}">
              <a16:creationId xmlns:a16="http://schemas.microsoft.com/office/drawing/2014/main" id="{E0C4D94D-B493-4F86-997B-1D54A63D5AC8}"/>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9515474" y="47625"/>
          <a:ext cx="1145921" cy="1293623"/>
        </a:xfrm>
        <a:prstGeom prst="rect">
          <a:avLst/>
        </a:prstGeom>
      </xdr:spPr>
    </xdr:pic>
    <xdr:clientData/>
  </xdr:twoCellAnchor>
  <xdr:oneCellAnchor>
    <xdr:from>
      <xdr:col>5</xdr:col>
      <xdr:colOff>0</xdr:colOff>
      <xdr:row>58</xdr:row>
      <xdr:rowOff>0</xdr:rowOff>
    </xdr:from>
    <xdr:ext cx="7051499" cy="0"/>
    <xdr:pic>
      <xdr:nvPicPr>
        <xdr:cNvPr id="7" name="Image 6">
          <a:extLst>
            <a:ext uri="{FF2B5EF4-FFF2-40B4-BE49-F238E27FC236}">
              <a16:creationId xmlns:a16="http://schemas.microsoft.com/office/drawing/2014/main" id="{AF0890B9-D9A4-4CDF-BC95-123F83856457}"/>
            </a:ext>
          </a:extLst>
        </xdr:cNvPr>
        <xdr:cNvPicPr>
          <a:picLocks noChangeAspect="1"/>
        </xdr:cNvPicPr>
      </xdr:nvPicPr>
      <xdr:blipFill rotWithShape="1">
        <a:blip xmlns:r="http://schemas.openxmlformats.org/officeDocument/2006/relationships" r:embed="rId1"/>
        <a:srcRect l="3479"/>
        <a:stretch/>
      </xdr:blipFill>
      <xdr:spPr>
        <a:xfrm>
          <a:off x="11087100" y="16840200"/>
          <a:ext cx="7051499" cy="0"/>
        </a:xfrm>
        <a:prstGeom prst="rect">
          <a:avLst/>
        </a:prstGeom>
      </xdr:spPr>
    </xdr:pic>
    <xdr:clientData/>
  </xdr:oneCellAnchor>
  <xdr:oneCellAnchor>
    <xdr:from>
      <xdr:col>5</xdr:col>
      <xdr:colOff>0</xdr:colOff>
      <xdr:row>58</xdr:row>
      <xdr:rowOff>0</xdr:rowOff>
    </xdr:from>
    <xdr:ext cx="7064197" cy="0"/>
    <xdr:pic>
      <xdr:nvPicPr>
        <xdr:cNvPr id="8" name="Image 7">
          <a:extLst>
            <a:ext uri="{FF2B5EF4-FFF2-40B4-BE49-F238E27FC236}">
              <a16:creationId xmlns:a16="http://schemas.microsoft.com/office/drawing/2014/main" id="{F7F71A20-8650-44F6-9303-F7449BA14E7F}"/>
            </a:ext>
          </a:extLst>
        </xdr:cNvPr>
        <xdr:cNvPicPr>
          <a:picLocks noChangeAspect="1"/>
        </xdr:cNvPicPr>
      </xdr:nvPicPr>
      <xdr:blipFill rotWithShape="1">
        <a:blip xmlns:r="http://schemas.openxmlformats.org/officeDocument/2006/relationships" r:embed="rId1"/>
        <a:srcRect l="3479"/>
        <a:stretch/>
      </xdr:blipFill>
      <xdr:spPr>
        <a:xfrm>
          <a:off x="11087100" y="16840200"/>
          <a:ext cx="7064197" cy="0"/>
        </a:xfrm>
        <a:prstGeom prst="rect">
          <a:avLst/>
        </a:prstGeom>
      </xdr:spPr>
    </xdr:pic>
    <xdr:clientData/>
  </xdr:oneCellAnchor>
  <xdr:oneCellAnchor>
    <xdr:from>
      <xdr:col>5</xdr:col>
      <xdr:colOff>0</xdr:colOff>
      <xdr:row>58</xdr:row>
      <xdr:rowOff>0</xdr:rowOff>
    </xdr:from>
    <xdr:ext cx="8952601" cy="0"/>
    <xdr:pic>
      <xdr:nvPicPr>
        <xdr:cNvPr id="9" name="Image 8">
          <a:extLst>
            <a:ext uri="{FF2B5EF4-FFF2-40B4-BE49-F238E27FC236}">
              <a16:creationId xmlns:a16="http://schemas.microsoft.com/office/drawing/2014/main" id="{002A41A1-F02B-4A74-B287-E0A3168710B8}"/>
            </a:ext>
          </a:extLst>
        </xdr:cNvPr>
        <xdr:cNvPicPr>
          <a:picLocks noChangeAspect="1"/>
        </xdr:cNvPicPr>
      </xdr:nvPicPr>
      <xdr:blipFill>
        <a:blip xmlns:r="http://schemas.openxmlformats.org/officeDocument/2006/relationships" r:embed="rId5"/>
        <a:stretch>
          <a:fillRect/>
        </a:stretch>
      </xdr:blipFill>
      <xdr:spPr>
        <a:xfrm>
          <a:off x="11087100" y="16840200"/>
          <a:ext cx="8952601" cy="0"/>
        </a:xfrm>
        <a:prstGeom prst="rect">
          <a:avLst/>
        </a:prstGeom>
      </xdr:spPr>
    </xdr:pic>
    <xdr:clientData/>
  </xdr:oneCellAnchor>
  <xdr:oneCellAnchor>
    <xdr:from>
      <xdr:col>1</xdr:col>
      <xdr:colOff>0</xdr:colOff>
      <xdr:row>58</xdr:row>
      <xdr:rowOff>0</xdr:rowOff>
    </xdr:from>
    <xdr:ext cx="8885934" cy="0"/>
    <xdr:pic>
      <xdr:nvPicPr>
        <xdr:cNvPr id="10" name="Image 9">
          <a:extLst>
            <a:ext uri="{FF2B5EF4-FFF2-40B4-BE49-F238E27FC236}">
              <a16:creationId xmlns:a16="http://schemas.microsoft.com/office/drawing/2014/main" id="{D2284457-6045-453D-A6FB-6D96CD9AEC07}"/>
            </a:ext>
          </a:extLst>
        </xdr:cNvPr>
        <xdr:cNvPicPr>
          <a:picLocks noChangeAspect="1"/>
        </xdr:cNvPicPr>
      </xdr:nvPicPr>
      <xdr:blipFill>
        <a:blip xmlns:r="http://schemas.openxmlformats.org/officeDocument/2006/relationships" r:embed="rId2"/>
        <a:stretch>
          <a:fillRect/>
        </a:stretch>
      </xdr:blipFill>
      <xdr:spPr>
        <a:xfrm>
          <a:off x="1171575" y="16840200"/>
          <a:ext cx="8885934" cy="0"/>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21</xdr:col>
      <xdr:colOff>33867</xdr:colOff>
      <xdr:row>2</xdr:row>
      <xdr:rowOff>0</xdr:rowOff>
    </xdr:from>
    <xdr:ext cx="3047363" cy="2933055"/>
    <xdr:pic>
      <xdr:nvPicPr>
        <xdr:cNvPr id="2" name="Image 1" descr="Une image contenant carte, texte&#10;&#10;Description générée automatiquement">
          <a:extLst>
            <a:ext uri="{FF2B5EF4-FFF2-40B4-BE49-F238E27FC236}">
              <a16:creationId xmlns:a16="http://schemas.microsoft.com/office/drawing/2014/main" id="{B6C2A827-D690-4B0F-95F7-D818C265BC5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035867" y="0"/>
          <a:ext cx="3047363" cy="293305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4.xml><?xml version="1.0" encoding="utf-8"?>
<xdr:wsDr xmlns:xdr="http://schemas.openxmlformats.org/drawingml/2006/spreadsheetDrawing" xmlns:a="http://schemas.openxmlformats.org/drawingml/2006/main">
  <xdr:oneCellAnchor>
    <xdr:from>
      <xdr:col>23</xdr:col>
      <xdr:colOff>145521</xdr:colOff>
      <xdr:row>16</xdr:row>
      <xdr:rowOff>50800</xdr:rowOff>
    </xdr:from>
    <xdr:ext cx="5442655" cy="5464176"/>
    <xdr:pic>
      <xdr:nvPicPr>
        <xdr:cNvPr id="2" name="Image 1" descr="Comprendre les zones climatiques de la RT 2012 | Isonat">
          <a:extLst>
            <a:ext uri="{FF2B5EF4-FFF2-40B4-BE49-F238E27FC236}">
              <a16:creationId xmlns:a16="http://schemas.microsoft.com/office/drawing/2014/main" id="{15694B3C-A5E4-467A-94B9-4FBED9E8813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671521" y="3098800"/>
          <a:ext cx="5442655" cy="546417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5.xml><?xml version="1.0" encoding="utf-8"?>
<xdr:wsDr xmlns:xdr="http://schemas.openxmlformats.org/drawingml/2006/spreadsheetDrawing" xmlns:a="http://schemas.openxmlformats.org/drawingml/2006/main">
  <xdr:twoCellAnchor editAs="oneCell">
    <xdr:from>
      <xdr:col>16</xdr:col>
      <xdr:colOff>19051</xdr:colOff>
      <xdr:row>17</xdr:row>
      <xdr:rowOff>19050</xdr:rowOff>
    </xdr:from>
    <xdr:to>
      <xdr:col>25</xdr:col>
      <xdr:colOff>723901</xdr:colOff>
      <xdr:row>24</xdr:row>
      <xdr:rowOff>190500</xdr:rowOff>
    </xdr:to>
    <xdr:pic>
      <xdr:nvPicPr>
        <xdr:cNvPr id="3" name="Image 2">
          <a:extLst>
            <a:ext uri="{FF2B5EF4-FFF2-40B4-BE49-F238E27FC236}">
              <a16:creationId xmlns:a16="http://schemas.microsoft.com/office/drawing/2014/main" id="{409ED1AF-6B87-48DB-9AA8-DA1BAD21D67B}"/>
            </a:ext>
            <a:ext uri="{147F2762-F138-4A5C-976F-8EAC2B608ADB}">
              <a16:predDERef xmlns:a16="http://schemas.microsoft.com/office/drawing/2014/main" pred="{5B73F6CB-2BF2-CBF8-3B57-E0067CB561B6}"/>
            </a:ext>
          </a:extLst>
        </xdr:cNvPr>
        <xdr:cNvPicPr>
          <a:picLocks noChangeAspect="1"/>
        </xdr:cNvPicPr>
      </xdr:nvPicPr>
      <xdr:blipFill>
        <a:blip xmlns:r="http://schemas.openxmlformats.org/officeDocument/2006/relationships" r:embed="rId1"/>
        <a:stretch>
          <a:fillRect/>
        </a:stretch>
      </xdr:blipFill>
      <xdr:spPr>
        <a:xfrm>
          <a:off x="15220951" y="5695950"/>
          <a:ext cx="9391650" cy="3409950"/>
        </a:xfrm>
        <a:prstGeom prst="rect">
          <a:avLst/>
        </a:prstGeom>
      </xdr:spPr>
    </xdr:pic>
    <xdr:clientData/>
  </xdr:twoCellAnchor>
  <xdr:twoCellAnchor editAs="oneCell">
    <xdr:from>
      <xdr:col>1</xdr:col>
      <xdr:colOff>180975</xdr:colOff>
      <xdr:row>8</xdr:row>
      <xdr:rowOff>152401</xdr:rowOff>
    </xdr:from>
    <xdr:to>
      <xdr:col>5</xdr:col>
      <xdr:colOff>352425</xdr:colOff>
      <xdr:row>13</xdr:row>
      <xdr:rowOff>810447</xdr:rowOff>
    </xdr:to>
    <xdr:pic>
      <xdr:nvPicPr>
        <xdr:cNvPr id="4" name="Image 3">
          <a:extLst>
            <a:ext uri="{FF2B5EF4-FFF2-40B4-BE49-F238E27FC236}">
              <a16:creationId xmlns:a16="http://schemas.microsoft.com/office/drawing/2014/main" id="{27385469-B979-B36B-2E1E-A7CAA9EF98D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09575" y="2705101"/>
          <a:ext cx="4752975" cy="237254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ademe.fr/Users/thouins/Desktop/BUREAU/Tableur/Tableur_biomasse_fc_v11.xlsm"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https://ademecloud-my.sharepoint.com/personal/christophe_gawsewitch_ademe_fr/Documents/02_Aides/Installation/Solaire%20thermique/M&#233;tropole/D&#233;di&#233;/Simplification%20d&#233;p&#244;t%20de%20dossier/Production%20eau%20chaude%20solaire%20thermique%20-%20Volet%20technique%20tableur%20-%20Op&#233;ration%20d&#233;di&#233;e.xlsx" TargetMode="External"/><Relationship Id="rId1" Type="http://schemas.openxmlformats.org/officeDocument/2006/relationships/externalLinkPath" Target="https://ademecloud-my.sharepoint.com/personal/simon_thouin_ademe_fr/Documents/Fonds%20Chaleur/2026/Evolutions%20FC%202026/Production%20eau%20chaude%20solaire%20thermique%20-%20Volet%20technique%20tableur%20-%20Op&#233;ration%20d&#233;di&#233;e.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Z:\PROJETS\Programme_amelioration_continue\1-Fonds_dechets\03.%20LIVRABLES%20FDS%20DECHETS\OS4%20-%20Tableau%20financier\Ressources\AF_biomasse_V23-03-2018.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intrademe/SERVICES/SBF/boissonc/SBF/Analyses%20nouveaux%20SA+RG/Nouveaux%20SA+RG/Analyse%20AIDE%20CONNAISSANCE/Versions%20finales/AF%20RDI-Vfinale%20pour%20guide.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ccueil"/>
      <sheetName val="caractéristiques projet"/>
      <sheetName val="Résultats"/>
      <sheetName val="solution biomasse"/>
      <sheetName val="solution de reference"/>
      <sheetName val="grilles FC"/>
      <sheetName val="TEC Production"/>
      <sheetName val="TEC Réseau (2)"/>
      <sheetName val="evolution des couts"/>
      <sheetName val="TEC Réseau"/>
      <sheetName val="Evolution couts"/>
      <sheetName val="Détails sous-stations"/>
      <sheetName val="menu deroulant"/>
      <sheetName val="Feuil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ccueil"/>
      <sheetName val="1. Détail opération"/>
      <sheetName val="2. Suivi et planning"/>
      <sheetName val="3. Engagements spécifiques"/>
      <sheetName val="4. Documents à fournir"/>
      <sheetName val="Paramètres"/>
    </sheetNames>
    <sheetDataSet>
      <sheetData sheetId="0"/>
      <sheetData sheetId="1"/>
      <sheetData sheetId="2"/>
      <sheetData sheetId="3"/>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éf. des données"/>
      <sheetName val="Barème et limites des aides"/>
      <sheetName val="Biomasse forfait"/>
      <sheetName val="Biomasse analyse éco"/>
    </sheetNames>
    <sheetDataSet>
      <sheetData sheetId="0"/>
      <sheetData sheetId="1"/>
      <sheetData sheetId="2"/>
      <sheetData sheetId="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otice"/>
      <sheetName val="partenaire1-Coord"/>
      <sheetName val="partenaire2"/>
      <sheetName val="partenaire3"/>
      <sheetName val="partenaire4"/>
      <sheetName val="partenaire5"/>
      <sheetName val="partenaire6"/>
      <sheetName val="partenaire7"/>
      <sheetName val="Feuil1"/>
      <sheetName val="Feuil2"/>
      <sheetName val="Synthèses"/>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persons/person.xml><?xml version="1.0" encoding="utf-8"?>
<personList xmlns="http://schemas.microsoft.com/office/spreadsheetml/2018/threadedcomments" xmlns:x="http://schemas.openxmlformats.org/spreadsheetml/2006/main">
  <person displayName="HEITZMANN Mickaël" id="{F8287A2D-6BEC-481F-AC26-5C9EFAE63C0A}" userId="S::mickael.heitzmann@ademe.fr::bbb02407-6f63-450c-b9e2-14c01c132eb9" providerId="AD"/>
</personList>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J7" dT="2022-10-12T09:50:49.27" personId="{F8287A2D-6BEC-481F-AC26-5C9EFAE63C0A}" id="{7633AD34-A71D-47FF-B786-37191DC3BA9E}">
    <text>Supression "avant réhabilitation…"</text>
  </threadedComment>
  <threadedComment ref="K7" dT="2022-10-12T09:51:32.83" personId="{F8287A2D-6BEC-481F-AC26-5C9EFAE63C0A}" id="{3D237FF4-F3D9-4712-BC6C-A73FC6A2EC46}">
    <text>Ajout "à l'issue des travaux"</text>
  </threadedComment>
  <threadedComment ref="S7" dT="2023-08-01T13:46:32.21" personId="{F8287A2D-6BEC-481F-AC26-5C9EFAE63C0A}" id="{CA711498-4946-4438-9DD9-1087177FC254}">
    <text>Seuil d'efficacité énergétique</text>
  </threadedComment>
</ThreadedComments>
</file>

<file path=xl/threadedComments/threadedComment2.xml><?xml version="1.0" encoding="utf-8"?>
<ThreadedComments xmlns="http://schemas.microsoft.com/office/spreadsheetml/2018/threadedcomments" xmlns:x="http://schemas.openxmlformats.org/spreadsheetml/2006/main">
  <threadedComment ref="B4" dT="2023-09-22T11:57:16.97" personId="{F8287A2D-6BEC-481F-AC26-5C9EFAE63C0A}" id="{83FA8B5F-524D-4AD9-984B-847608F569A9}">
    <text>Sources données: CEREN 2021</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agirpourlatransition.ademe.fr/"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4.bin"/><Relationship Id="rId5" Type="http://schemas.microsoft.com/office/2017/10/relationships/threadedComment" Target="../threadedComments/threadedComment1.xml"/><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4.xml"/><Relationship Id="rId4" Type="http://schemas.microsoft.com/office/2017/10/relationships/threadedComment" Target="../threadedComments/threadedComment2.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00FF"/>
  </sheetPr>
  <dimension ref="A1:XFC51"/>
  <sheetViews>
    <sheetView showGridLines="0" tabSelected="1" topLeftCell="B1" workbookViewId="0">
      <selection activeCell="C15" sqref="C15"/>
    </sheetView>
  </sheetViews>
  <sheetFormatPr baseColWidth="10" defaultColWidth="0" defaultRowHeight="12.75" customHeight="1" zeroHeight="1" x14ac:dyDescent="0.2"/>
  <cols>
    <col min="1" max="1" width="6" style="9" hidden="1" customWidth="1"/>
    <col min="2" max="2" width="13.85546875" style="9" customWidth="1"/>
    <col min="3" max="3" width="86.42578125" style="9" customWidth="1"/>
    <col min="4" max="4" width="11.42578125" style="9" customWidth="1"/>
    <col min="5" max="256" width="0" style="9" hidden="1"/>
    <col min="257" max="257" width="0" style="9" hidden="1" customWidth="1"/>
    <col min="258" max="258" width="13.85546875" style="9" hidden="1" customWidth="1"/>
    <col min="259" max="259" width="86.42578125" style="9" hidden="1" customWidth="1"/>
    <col min="260" max="260" width="11.42578125" style="9" hidden="1" customWidth="1"/>
    <col min="261" max="512" width="0" style="9" hidden="1"/>
    <col min="513" max="513" width="0" style="9" hidden="1" customWidth="1"/>
    <col min="514" max="514" width="13.85546875" style="9" hidden="1" customWidth="1"/>
    <col min="515" max="515" width="86.42578125" style="9" hidden="1" customWidth="1"/>
    <col min="516" max="516" width="11.42578125" style="9" hidden="1" customWidth="1"/>
    <col min="517" max="768" width="0" style="9" hidden="1"/>
    <col min="769" max="769" width="0" style="9" hidden="1" customWidth="1"/>
    <col min="770" max="770" width="13.85546875" style="9" hidden="1" customWidth="1"/>
    <col min="771" max="771" width="86.42578125" style="9" hidden="1" customWidth="1"/>
    <col min="772" max="772" width="11.42578125" style="9" hidden="1" customWidth="1"/>
    <col min="773" max="1024" width="0" style="9" hidden="1"/>
    <col min="1025" max="1025" width="0" style="9" hidden="1" customWidth="1"/>
    <col min="1026" max="1026" width="13.85546875" style="9" hidden="1" customWidth="1"/>
    <col min="1027" max="1027" width="86.42578125" style="9" hidden="1" customWidth="1"/>
    <col min="1028" max="1028" width="11.42578125" style="9" hidden="1" customWidth="1"/>
    <col min="1029" max="1280" width="0" style="9" hidden="1"/>
    <col min="1281" max="1281" width="0" style="9" hidden="1" customWidth="1"/>
    <col min="1282" max="1282" width="13.85546875" style="9" hidden="1" customWidth="1"/>
    <col min="1283" max="1283" width="86.42578125" style="9" hidden="1" customWidth="1"/>
    <col min="1284" max="1284" width="11.42578125" style="9" hidden="1" customWidth="1"/>
    <col min="1285" max="1536" width="0" style="9" hidden="1"/>
    <col min="1537" max="1537" width="0" style="9" hidden="1" customWidth="1"/>
    <col min="1538" max="1538" width="13.85546875" style="9" hidden="1" customWidth="1"/>
    <col min="1539" max="1539" width="86.42578125" style="9" hidden="1" customWidth="1"/>
    <col min="1540" max="1540" width="11.42578125" style="9" hidden="1" customWidth="1"/>
    <col min="1541" max="1792" width="0" style="9" hidden="1"/>
    <col min="1793" max="1793" width="0" style="9" hidden="1" customWidth="1"/>
    <col min="1794" max="1794" width="13.85546875" style="9" hidden="1" customWidth="1"/>
    <col min="1795" max="1795" width="86.42578125" style="9" hidden="1" customWidth="1"/>
    <col min="1796" max="1796" width="11.42578125" style="9" hidden="1" customWidth="1"/>
    <col min="1797" max="2048" width="0" style="9" hidden="1"/>
    <col min="2049" max="2049" width="0" style="9" hidden="1" customWidth="1"/>
    <col min="2050" max="2050" width="13.85546875" style="9" hidden="1" customWidth="1"/>
    <col min="2051" max="2051" width="86.42578125" style="9" hidden="1" customWidth="1"/>
    <col min="2052" max="2052" width="11.42578125" style="9" hidden="1" customWidth="1"/>
    <col min="2053" max="2304" width="0" style="9" hidden="1"/>
    <col min="2305" max="2305" width="0" style="9" hidden="1" customWidth="1"/>
    <col min="2306" max="2306" width="13.85546875" style="9" hidden="1" customWidth="1"/>
    <col min="2307" max="2307" width="86.42578125" style="9" hidden="1" customWidth="1"/>
    <col min="2308" max="2308" width="11.42578125" style="9" hidden="1" customWidth="1"/>
    <col min="2309" max="2560" width="0" style="9" hidden="1"/>
    <col min="2561" max="2561" width="0" style="9" hidden="1" customWidth="1"/>
    <col min="2562" max="2562" width="13.85546875" style="9" hidden="1" customWidth="1"/>
    <col min="2563" max="2563" width="86.42578125" style="9" hidden="1" customWidth="1"/>
    <col min="2564" max="2564" width="11.42578125" style="9" hidden="1" customWidth="1"/>
    <col min="2565" max="2816" width="0" style="9" hidden="1"/>
    <col min="2817" max="2817" width="0" style="9" hidden="1" customWidth="1"/>
    <col min="2818" max="2818" width="13.85546875" style="9" hidden="1" customWidth="1"/>
    <col min="2819" max="2819" width="86.42578125" style="9" hidden="1" customWidth="1"/>
    <col min="2820" max="2820" width="11.42578125" style="9" hidden="1" customWidth="1"/>
    <col min="2821" max="3072" width="0" style="9" hidden="1"/>
    <col min="3073" max="3073" width="0" style="9" hidden="1" customWidth="1"/>
    <col min="3074" max="3074" width="13.85546875" style="9" hidden="1" customWidth="1"/>
    <col min="3075" max="3075" width="86.42578125" style="9" hidden="1" customWidth="1"/>
    <col min="3076" max="3076" width="11.42578125" style="9" hidden="1" customWidth="1"/>
    <col min="3077" max="3328" width="0" style="9" hidden="1"/>
    <col min="3329" max="3329" width="0" style="9" hidden="1" customWidth="1"/>
    <col min="3330" max="3330" width="13.85546875" style="9" hidden="1" customWidth="1"/>
    <col min="3331" max="3331" width="86.42578125" style="9" hidden="1" customWidth="1"/>
    <col min="3332" max="3332" width="11.42578125" style="9" hidden="1" customWidth="1"/>
    <col min="3333" max="3584" width="0" style="9" hidden="1"/>
    <col min="3585" max="3585" width="0" style="9" hidden="1" customWidth="1"/>
    <col min="3586" max="3586" width="13.85546875" style="9" hidden="1" customWidth="1"/>
    <col min="3587" max="3587" width="86.42578125" style="9" hidden="1" customWidth="1"/>
    <col min="3588" max="3588" width="11.42578125" style="9" hidden="1" customWidth="1"/>
    <col min="3589" max="3840" width="0" style="9" hidden="1"/>
    <col min="3841" max="3841" width="0" style="9" hidden="1" customWidth="1"/>
    <col min="3842" max="3842" width="13.85546875" style="9" hidden="1" customWidth="1"/>
    <col min="3843" max="3843" width="86.42578125" style="9" hidden="1" customWidth="1"/>
    <col min="3844" max="3844" width="11.42578125" style="9" hidden="1" customWidth="1"/>
    <col min="3845" max="4096" width="0" style="9" hidden="1"/>
    <col min="4097" max="4097" width="0" style="9" hidden="1" customWidth="1"/>
    <col min="4098" max="4098" width="13.85546875" style="9" hidden="1" customWidth="1"/>
    <col min="4099" max="4099" width="86.42578125" style="9" hidden="1" customWidth="1"/>
    <col min="4100" max="4100" width="11.42578125" style="9" hidden="1" customWidth="1"/>
    <col min="4101" max="4352" width="0" style="9" hidden="1"/>
    <col min="4353" max="4353" width="0" style="9" hidden="1" customWidth="1"/>
    <col min="4354" max="4354" width="13.85546875" style="9" hidden="1" customWidth="1"/>
    <col min="4355" max="4355" width="86.42578125" style="9" hidden="1" customWidth="1"/>
    <col min="4356" max="4356" width="11.42578125" style="9" hidden="1" customWidth="1"/>
    <col min="4357" max="4608" width="0" style="9" hidden="1"/>
    <col min="4609" max="4609" width="0" style="9" hidden="1" customWidth="1"/>
    <col min="4610" max="4610" width="13.85546875" style="9" hidden="1" customWidth="1"/>
    <col min="4611" max="4611" width="86.42578125" style="9" hidden="1" customWidth="1"/>
    <col min="4612" max="4612" width="11.42578125" style="9" hidden="1" customWidth="1"/>
    <col min="4613" max="4864" width="0" style="9" hidden="1"/>
    <col min="4865" max="4865" width="0" style="9" hidden="1" customWidth="1"/>
    <col min="4866" max="4866" width="13.85546875" style="9" hidden="1" customWidth="1"/>
    <col min="4867" max="4867" width="86.42578125" style="9" hidden="1" customWidth="1"/>
    <col min="4868" max="4868" width="11.42578125" style="9" hidden="1" customWidth="1"/>
    <col min="4869" max="5120" width="0" style="9" hidden="1"/>
    <col min="5121" max="5121" width="0" style="9" hidden="1" customWidth="1"/>
    <col min="5122" max="5122" width="13.85546875" style="9" hidden="1" customWidth="1"/>
    <col min="5123" max="5123" width="86.42578125" style="9" hidden="1" customWidth="1"/>
    <col min="5124" max="5124" width="11.42578125" style="9" hidden="1" customWidth="1"/>
    <col min="5125" max="5376" width="0" style="9" hidden="1"/>
    <col min="5377" max="5377" width="0" style="9" hidden="1" customWidth="1"/>
    <col min="5378" max="5378" width="13.85546875" style="9" hidden="1" customWidth="1"/>
    <col min="5379" max="5379" width="86.42578125" style="9" hidden="1" customWidth="1"/>
    <col min="5380" max="5380" width="11.42578125" style="9" hidden="1" customWidth="1"/>
    <col min="5381" max="5632" width="0" style="9" hidden="1"/>
    <col min="5633" max="5633" width="0" style="9" hidden="1" customWidth="1"/>
    <col min="5634" max="5634" width="13.85546875" style="9" hidden="1" customWidth="1"/>
    <col min="5635" max="5635" width="86.42578125" style="9" hidden="1" customWidth="1"/>
    <col min="5636" max="5636" width="11.42578125" style="9" hidden="1" customWidth="1"/>
    <col min="5637" max="5888" width="0" style="9" hidden="1"/>
    <col min="5889" max="5889" width="0" style="9" hidden="1" customWidth="1"/>
    <col min="5890" max="5890" width="13.85546875" style="9" hidden="1" customWidth="1"/>
    <col min="5891" max="5891" width="86.42578125" style="9" hidden="1" customWidth="1"/>
    <col min="5892" max="5892" width="11.42578125" style="9" hidden="1" customWidth="1"/>
    <col min="5893" max="6144" width="0" style="9" hidden="1"/>
    <col min="6145" max="6145" width="0" style="9" hidden="1" customWidth="1"/>
    <col min="6146" max="6146" width="13.85546875" style="9" hidden="1" customWidth="1"/>
    <col min="6147" max="6147" width="86.42578125" style="9" hidden="1" customWidth="1"/>
    <col min="6148" max="6148" width="11.42578125" style="9" hidden="1" customWidth="1"/>
    <col min="6149" max="6400" width="0" style="9" hidden="1"/>
    <col min="6401" max="6401" width="0" style="9" hidden="1" customWidth="1"/>
    <col min="6402" max="6402" width="13.85546875" style="9" hidden="1" customWidth="1"/>
    <col min="6403" max="6403" width="86.42578125" style="9" hidden="1" customWidth="1"/>
    <col min="6404" max="6404" width="11.42578125" style="9" hidden="1" customWidth="1"/>
    <col min="6405" max="6656" width="0" style="9" hidden="1"/>
    <col min="6657" max="6657" width="0" style="9" hidden="1" customWidth="1"/>
    <col min="6658" max="6658" width="13.85546875" style="9" hidden="1" customWidth="1"/>
    <col min="6659" max="6659" width="86.42578125" style="9" hidden="1" customWidth="1"/>
    <col min="6660" max="6660" width="11.42578125" style="9" hidden="1" customWidth="1"/>
    <col min="6661" max="6912" width="0" style="9" hidden="1"/>
    <col min="6913" max="6913" width="0" style="9" hidden="1" customWidth="1"/>
    <col min="6914" max="6914" width="13.85546875" style="9" hidden="1" customWidth="1"/>
    <col min="6915" max="6915" width="86.42578125" style="9" hidden="1" customWidth="1"/>
    <col min="6916" max="6916" width="11.42578125" style="9" hidden="1" customWidth="1"/>
    <col min="6917" max="7168" width="0" style="9" hidden="1"/>
    <col min="7169" max="7169" width="0" style="9" hidden="1" customWidth="1"/>
    <col min="7170" max="7170" width="13.85546875" style="9" hidden="1" customWidth="1"/>
    <col min="7171" max="7171" width="86.42578125" style="9" hidden="1" customWidth="1"/>
    <col min="7172" max="7172" width="11.42578125" style="9" hidden="1" customWidth="1"/>
    <col min="7173" max="7424" width="0" style="9" hidden="1"/>
    <col min="7425" max="7425" width="0" style="9" hidden="1" customWidth="1"/>
    <col min="7426" max="7426" width="13.85546875" style="9" hidden="1" customWidth="1"/>
    <col min="7427" max="7427" width="86.42578125" style="9" hidden="1" customWidth="1"/>
    <col min="7428" max="7428" width="11.42578125" style="9" hidden="1" customWidth="1"/>
    <col min="7429" max="7680" width="0" style="9" hidden="1"/>
    <col min="7681" max="7681" width="0" style="9" hidden="1" customWidth="1"/>
    <col min="7682" max="7682" width="13.85546875" style="9" hidden="1" customWidth="1"/>
    <col min="7683" max="7683" width="86.42578125" style="9" hidden="1" customWidth="1"/>
    <col min="7684" max="7684" width="11.42578125" style="9" hidden="1" customWidth="1"/>
    <col min="7685" max="7936" width="0" style="9" hidden="1"/>
    <col min="7937" max="7937" width="0" style="9" hidden="1" customWidth="1"/>
    <col min="7938" max="7938" width="13.85546875" style="9" hidden="1" customWidth="1"/>
    <col min="7939" max="7939" width="86.42578125" style="9" hidden="1" customWidth="1"/>
    <col min="7940" max="7940" width="11.42578125" style="9" hidden="1" customWidth="1"/>
    <col min="7941" max="8192" width="0" style="9" hidden="1"/>
    <col min="8193" max="8193" width="0" style="9" hidden="1" customWidth="1"/>
    <col min="8194" max="8194" width="13.85546875" style="9" hidden="1" customWidth="1"/>
    <col min="8195" max="8195" width="86.42578125" style="9" hidden="1" customWidth="1"/>
    <col min="8196" max="8196" width="11.42578125" style="9" hidden="1" customWidth="1"/>
    <col min="8197" max="8448" width="0" style="9" hidden="1"/>
    <col min="8449" max="8449" width="0" style="9" hidden="1" customWidth="1"/>
    <col min="8450" max="8450" width="13.85546875" style="9" hidden="1" customWidth="1"/>
    <col min="8451" max="8451" width="86.42578125" style="9" hidden="1" customWidth="1"/>
    <col min="8452" max="8452" width="11.42578125" style="9" hidden="1" customWidth="1"/>
    <col min="8453" max="8704" width="0" style="9" hidden="1"/>
    <col min="8705" max="8705" width="0" style="9" hidden="1" customWidth="1"/>
    <col min="8706" max="8706" width="13.85546875" style="9" hidden="1" customWidth="1"/>
    <col min="8707" max="8707" width="86.42578125" style="9" hidden="1" customWidth="1"/>
    <col min="8708" max="8708" width="11.42578125" style="9" hidden="1" customWidth="1"/>
    <col min="8709" max="8960" width="0" style="9" hidden="1"/>
    <col min="8961" max="8961" width="0" style="9" hidden="1" customWidth="1"/>
    <col min="8962" max="8962" width="13.85546875" style="9" hidden="1" customWidth="1"/>
    <col min="8963" max="8963" width="86.42578125" style="9" hidden="1" customWidth="1"/>
    <col min="8964" max="8964" width="11.42578125" style="9" hidden="1" customWidth="1"/>
    <col min="8965" max="9216" width="0" style="9" hidden="1"/>
    <col min="9217" max="9217" width="0" style="9" hidden="1" customWidth="1"/>
    <col min="9218" max="9218" width="13.85546875" style="9" hidden="1" customWidth="1"/>
    <col min="9219" max="9219" width="86.42578125" style="9" hidden="1" customWidth="1"/>
    <col min="9220" max="9220" width="11.42578125" style="9" hidden="1" customWidth="1"/>
    <col min="9221" max="9472" width="0" style="9" hidden="1"/>
    <col min="9473" max="9473" width="0" style="9" hidden="1" customWidth="1"/>
    <col min="9474" max="9474" width="13.85546875" style="9" hidden="1" customWidth="1"/>
    <col min="9475" max="9475" width="86.42578125" style="9" hidden="1" customWidth="1"/>
    <col min="9476" max="9476" width="11.42578125" style="9" hidden="1" customWidth="1"/>
    <col min="9477" max="9728" width="0" style="9" hidden="1"/>
    <col min="9729" max="9729" width="0" style="9" hidden="1" customWidth="1"/>
    <col min="9730" max="9730" width="13.85546875" style="9" hidden="1" customWidth="1"/>
    <col min="9731" max="9731" width="86.42578125" style="9" hidden="1" customWidth="1"/>
    <col min="9732" max="9732" width="11.42578125" style="9" hidden="1" customWidth="1"/>
    <col min="9733" max="9984" width="0" style="9" hidden="1"/>
    <col min="9985" max="9985" width="0" style="9" hidden="1" customWidth="1"/>
    <col min="9986" max="9986" width="13.85546875" style="9" hidden="1" customWidth="1"/>
    <col min="9987" max="9987" width="86.42578125" style="9" hidden="1" customWidth="1"/>
    <col min="9988" max="9988" width="11.42578125" style="9" hidden="1" customWidth="1"/>
    <col min="9989" max="10240" width="0" style="9" hidden="1"/>
    <col min="10241" max="10241" width="0" style="9" hidden="1" customWidth="1"/>
    <col min="10242" max="10242" width="13.85546875" style="9" hidden="1" customWidth="1"/>
    <col min="10243" max="10243" width="86.42578125" style="9" hidden="1" customWidth="1"/>
    <col min="10244" max="10244" width="11.42578125" style="9" hidden="1" customWidth="1"/>
    <col min="10245" max="10496" width="0" style="9" hidden="1"/>
    <col min="10497" max="10497" width="0" style="9" hidden="1" customWidth="1"/>
    <col min="10498" max="10498" width="13.85546875" style="9" hidden="1" customWidth="1"/>
    <col min="10499" max="10499" width="86.42578125" style="9" hidden="1" customWidth="1"/>
    <col min="10500" max="10500" width="11.42578125" style="9" hidden="1" customWidth="1"/>
    <col min="10501" max="10752" width="0" style="9" hidden="1"/>
    <col min="10753" max="10753" width="0" style="9" hidden="1" customWidth="1"/>
    <col min="10754" max="10754" width="13.85546875" style="9" hidden="1" customWidth="1"/>
    <col min="10755" max="10755" width="86.42578125" style="9" hidden="1" customWidth="1"/>
    <col min="10756" max="10756" width="11.42578125" style="9" hidden="1" customWidth="1"/>
    <col min="10757" max="11008" width="0" style="9" hidden="1"/>
    <col min="11009" max="11009" width="0" style="9" hidden="1" customWidth="1"/>
    <col min="11010" max="11010" width="13.85546875" style="9" hidden="1" customWidth="1"/>
    <col min="11011" max="11011" width="86.42578125" style="9" hidden="1" customWidth="1"/>
    <col min="11012" max="11012" width="11.42578125" style="9" hidden="1" customWidth="1"/>
    <col min="11013" max="11264" width="0" style="9" hidden="1"/>
    <col min="11265" max="11265" width="0" style="9" hidden="1" customWidth="1"/>
    <col min="11266" max="11266" width="13.85546875" style="9" hidden="1" customWidth="1"/>
    <col min="11267" max="11267" width="86.42578125" style="9" hidden="1" customWidth="1"/>
    <col min="11268" max="11268" width="11.42578125" style="9" hidden="1" customWidth="1"/>
    <col min="11269" max="11520" width="0" style="9" hidden="1"/>
    <col min="11521" max="11521" width="0" style="9" hidden="1" customWidth="1"/>
    <col min="11522" max="11522" width="13.85546875" style="9" hidden="1" customWidth="1"/>
    <col min="11523" max="11523" width="86.42578125" style="9" hidden="1" customWidth="1"/>
    <col min="11524" max="11524" width="11.42578125" style="9" hidden="1" customWidth="1"/>
    <col min="11525" max="11776" width="0" style="9" hidden="1"/>
    <col min="11777" max="11777" width="0" style="9" hidden="1" customWidth="1"/>
    <col min="11778" max="11778" width="13.85546875" style="9" hidden="1" customWidth="1"/>
    <col min="11779" max="11779" width="86.42578125" style="9" hidden="1" customWidth="1"/>
    <col min="11780" max="11780" width="11.42578125" style="9" hidden="1" customWidth="1"/>
    <col min="11781" max="12032" width="0" style="9" hidden="1"/>
    <col min="12033" max="12033" width="0" style="9" hidden="1" customWidth="1"/>
    <col min="12034" max="12034" width="13.85546875" style="9" hidden="1" customWidth="1"/>
    <col min="12035" max="12035" width="86.42578125" style="9" hidden="1" customWidth="1"/>
    <col min="12036" max="12036" width="11.42578125" style="9" hidden="1" customWidth="1"/>
    <col min="12037" max="12288" width="0" style="9" hidden="1"/>
    <col min="12289" max="12289" width="0" style="9" hidden="1" customWidth="1"/>
    <col min="12290" max="12290" width="13.85546875" style="9" hidden="1" customWidth="1"/>
    <col min="12291" max="12291" width="86.42578125" style="9" hidden="1" customWidth="1"/>
    <col min="12292" max="12292" width="11.42578125" style="9" hidden="1" customWidth="1"/>
    <col min="12293" max="12544" width="0" style="9" hidden="1"/>
    <col min="12545" max="12545" width="0" style="9" hidden="1" customWidth="1"/>
    <col min="12546" max="12546" width="13.85546875" style="9" hidden="1" customWidth="1"/>
    <col min="12547" max="12547" width="86.42578125" style="9" hidden="1" customWidth="1"/>
    <col min="12548" max="12548" width="11.42578125" style="9" hidden="1" customWidth="1"/>
    <col min="12549" max="12800" width="0" style="9" hidden="1"/>
    <col min="12801" max="12801" width="0" style="9" hidden="1" customWidth="1"/>
    <col min="12802" max="12802" width="13.85546875" style="9" hidden="1" customWidth="1"/>
    <col min="12803" max="12803" width="86.42578125" style="9" hidden="1" customWidth="1"/>
    <col min="12804" max="12804" width="11.42578125" style="9" hidden="1" customWidth="1"/>
    <col min="12805" max="13056" width="0" style="9" hidden="1"/>
    <col min="13057" max="13057" width="0" style="9" hidden="1" customWidth="1"/>
    <col min="13058" max="13058" width="13.85546875" style="9" hidden="1" customWidth="1"/>
    <col min="13059" max="13059" width="86.42578125" style="9" hidden="1" customWidth="1"/>
    <col min="13060" max="13060" width="11.42578125" style="9" hidden="1" customWidth="1"/>
    <col min="13061" max="13312" width="0" style="9" hidden="1"/>
    <col min="13313" max="13313" width="0" style="9" hidden="1" customWidth="1"/>
    <col min="13314" max="13314" width="13.85546875" style="9" hidden="1" customWidth="1"/>
    <col min="13315" max="13315" width="86.42578125" style="9" hidden="1" customWidth="1"/>
    <col min="13316" max="13316" width="11.42578125" style="9" hidden="1" customWidth="1"/>
    <col min="13317" max="13568" width="0" style="9" hidden="1"/>
    <col min="13569" max="13569" width="0" style="9" hidden="1" customWidth="1"/>
    <col min="13570" max="13570" width="13.85546875" style="9" hidden="1" customWidth="1"/>
    <col min="13571" max="13571" width="86.42578125" style="9" hidden="1" customWidth="1"/>
    <col min="13572" max="13572" width="11.42578125" style="9" hidden="1" customWidth="1"/>
    <col min="13573" max="13824" width="0" style="9" hidden="1"/>
    <col min="13825" max="13825" width="0" style="9" hidden="1" customWidth="1"/>
    <col min="13826" max="13826" width="13.85546875" style="9" hidden="1" customWidth="1"/>
    <col min="13827" max="13827" width="86.42578125" style="9" hidden="1" customWidth="1"/>
    <col min="13828" max="13828" width="11.42578125" style="9" hidden="1" customWidth="1"/>
    <col min="13829" max="14080" width="0" style="9" hidden="1"/>
    <col min="14081" max="14081" width="0" style="9" hidden="1" customWidth="1"/>
    <col min="14082" max="14082" width="13.85546875" style="9" hidden="1" customWidth="1"/>
    <col min="14083" max="14083" width="86.42578125" style="9" hidden="1" customWidth="1"/>
    <col min="14084" max="14084" width="11.42578125" style="9" hidden="1" customWidth="1"/>
    <col min="14085" max="14336" width="0" style="9" hidden="1"/>
    <col min="14337" max="14337" width="0" style="9" hidden="1" customWidth="1"/>
    <col min="14338" max="14338" width="13.85546875" style="9" hidden="1" customWidth="1"/>
    <col min="14339" max="14339" width="86.42578125" style="9" hidden="1" customWidth="1"/>
    <col min="14340" max="14340" width="11.42578125" style="9" hidden="1" customWidth="1"/>
    <col min="14341" max="14592" width="0" style="9" hidden="1"/>
    <col min="14593" max="14593" width="0" style="9" hidden="1" customWidth="1"/>
    <col min="14594" max="14594" width="13.85546875" style="9" hidden="1" customWidth="1"/>
    <col min="14595" max="14595" width="86.42578125" style="9" hidden="1" customWidth="1"/>
    <col min="14596" max="14596" width="11.42578125" style="9" hidden="1" customWidth="1"/>
    <col min="14597" max="14848" width="0" style="9" hidden="1"/>
    <col min="14849" max="14849" width="0" style="9" hidden="1" customWidth="1"/>
    <col min="14850" max="14850" width="13.85546875" style="9" hidden="1" customWidth="1"/>
    <col min="14851" max="14851" width="86.42578125" style="9" hidden="1" customWidth="1"/>
    <col min="14852" max="14852" width="11.42578125" style="9" hidden="1" customWidth="1"/>
    <col min="14853" max="15104" width="0" style="9" hidden="1"/>
    <col min="15105" max="15105" width="0" style="9" hidden="1" customWidth="1"/>
    <col min="15106" max="15106" width="13.85546875" style="9" hidden="1" customWidth="1"/>
    <col min="15107" max="15107" width="86.42578125" style="9" hidden="1" customWidth="1"/>
    <col min="15108" max="15108" width="11.42578125" style="9" hidden="1" customWidth="1"/>
    <col min="15109" max="15360" width="0" style="9" hidden="1"/>
    <col min="15361" max="15361" width="0" style="9" hidden="1" customWidth="1"/>
    <col min="15362" max="15362" width="13.85546875" style="9" hidden="1" customWidth="1"/>
    <col min="15363" max="15363" width="86.42578125" style="9" hidden="1" customWidth="1"/>
    <col min="15364" max="15364" width="11.42578125" style="9" hidden="1" customWidth="1"/>
    <col min="15365" max="15616" width="0" style="9" hidden="1"/>
    <col min="15617" max="15617" width="0" style="9" hidden="1" customWidth="1"/>
    <col min="15618" max="15618" width="13.85546875" style="9" hidden="1" customWidth="1"/>
    <col min="15619" max="15619" width="86.42578125" style="9" hidden="1" customWidth="1"/>
    <col min="15620" max="15620" width="11.42578125" style="9" hidden="1" customWidth="1"/>
    <col min="15621" max="15872" width="0" style="9" hidden="1"/>
    <col min="15873" max="15873" width="0" style="9" hidden="1" customWidth="1"/>
    <col min="15874" max="15874" width="13.85546875" style="9" hidden="1" customWidth="1"/>
    <col min="15875" max="15875" width="86.42578125" style="9" hidden="1" customWidth="1"/>
    <col min="15876" max="15876" width="11.42578125" style="9" hidden="1" customWidth="1"/>
    <col min="15877" max="16128" width="0" style="9" hidden="1"/>
    <col min="16129" max="16129" width="0" style="9" hidden="1" customWidth="1"/>
    <col min="16130" max="16130" width="13.85546875" style="9" hidden="1" customWidth="1"/>
    <col min="16131" max="16131" width="86.42578125" style="9" hidden="1" customWidth="1"/>
    <col min="16132" max="16132" width="11.42578125" style="9" hidden="1" customWidth="1"/>
    <col min="16133" max="16383" width="0" style="9" hidden="1"/>
    <col min="16384" max="16384" width="7.85546875" style="9" hidden="1" customWidth="1"/>
  </cols>
  <sheetData>
    <row r="1" spans="1:3" x14ac:dyDescent="0.2">
      <c r="A1" s="8"/>
    </row>
    <row r="2" spans="1:3" x14ac:dyDescent="0.2">
      <c r="A2" s="8"/>
    </row>
    <row r="3" spans="1:3" x14ac:dyDescent="0.2">
      <c r="A3" s="8"/>
    </row>
    <row r="4" spans="1:3" x14ac:dyDescent="0.2">
      <c r="A4" s="8"/>
      <c r="B4" s="10"/>
    </row>
    <row r="5" spans="1:3" x14ac:dyDescent="0.2">
      <c r="A5" s="8"/>
    </row>
    <row r="6" spans="1:3" ht="41.45" customHeight="1" x14ac:dyDescent="0.3">
      <c r="A6" s="8"/>
      <c r="C6" s="51"/>
    </row>
    <row r="7" spans="1:3" ht="39" x14ac:dyDescent="0.2">
      <c r="A7" s="8"/>
      <c r="C7" s="11" t="s">
        <v>0</v>
      </c>
    </row>
    <row r="8" spans="1:3" x14ac:dyDescent="0.2">
      <c r="A8" s="8"/>
    </row>
    <row r="9" spans="1:3" ht="19.5" customHeight="1" x14ac:dyDescent="0.2">
      <c r="A9" s="8" t="s">
        <v>1</v>
      </c>
    </row>
    <row r="10" spans="1:3" ht="19.5" customHeight="1" x14ac:dyDescent="0.2">
      <c r="A10" s="8"/>
      <c r="C10" s="109" t="s">
        <v>2</v>
      </c>
    </row>
    <row r="11" spans="1:3" ht="19.5" customHeight="1" x14ac:dyDescent="0.2">
      <c r="A11" s="8" t="s">
        <v>3</v>
      </c>
      <c r="C11" s="109" t="s">
        <v>4</v>
      </c>
    </row>
    <row r="12" spans="1:3" ht="19.5" customHeight="1" x14ac:dyDescent="0.2">
      <c r="A12" s="8" t="s">
        <v>5</v>
      </c>
      <c r="C12" s="109" t="s">
        <v>6</v>
      </c>
    </row>
    <row r="13" spans="1:3" ht="19.5" customHeight="1" x14ac:dyDescent="0.2">
      <c r="A13" s="8" t="s">
        <v>7</v>
      </c>
      <c r="C13" s="109" t="s">
        <v>8</v>
      </c>
    </row>
    <row r="14" spans="1:3" ht="19.5" customHeight="1" x14ac:dyDescent="0.2">
      <c r="A14" s="8" t="s">
        <v>9</v>
      </c>
      <c r="C14" s="109" t="s">
        <v>10</v>
      </c>
    </row>
    <row r="15" spans="1:3" ht="19.5" customHeight="1" x14ac:dyDescent="0.2">
      <c r="A15" s="8" t="s">
        <v>11</v>
      </c>
      <c r="C15" s="109" t="s">
        <v>12</v>
      </c>
    </row>
    <row r="16" spans="1:3" ht="19.5" customHeight="1" x14ac:dyDescent="0.2">
      <c r="A16" s="8" t="s">
        <v>13</v>
      </c>
    </row>
    <row r="17" spans="3:3" ht="19.5" customHeight="1" x14ac:dyDescent="0.2">
      <c r="C17" s="9" t="s">
        <v>14</v>
      </c>
    </row>
    <row r="18" spans="3:3" ht="19.5" customHeight="1" x14ac:dyDescent="0.2"/>
    <row r="19" spans="3:3" ht="19.5" customHeight="1" x14ac:dyDescent="0.2">
      <c r="C19" s="12" t="s">
        <v>15</v>
      </c>
    </row>
    <row r="20" spans="3:3" ht="19.5" customHeight="1" x14ac:dyDescent="0.2"/>
    <row r="21" spans="3:3" ht="19.5" customHeight="1" x14ac:dyDescent="0.2"/>
    <row r="22" spans="3:3" ht="19.5" customHeight="1" x14ac:dyDescent="0.2"/>
    <row r="23" spans="3:3" ht="19.5" customHeight="1" x14ac:dyDescent="0.2"/>
    <row r="24" spans="3:3" ht="19.5" customHeight="1" x14ac:dyDescent="0.2"/>
    <row r="25" spans="3:3" ht="12.75" customHeight="1" x14ac:dyDescent="0.2"/>
    <row r="26" spans="3:3" ht="12.75" customHeight="1" x14ac:dyDescent="0.2"/>
    <row r="27" spans="3:3" ht="12.75" customHeight="1" x14ac:dyDescent="0.2"/>
    <row r="28" spans="3:3" ht="12.75" customHeight="1" x14ac:dyDescent="0.2"/>
    <row r="29" spans="3:3" ht="12.75" customHeight="1" x14ac:dyDescent="0.2"/>
    <row r="30" spans="3:3" ht="12.75" customHeight="1" x14ac:dyDescent="0.2"/>
    <row r="31" spans="3:3" ht="12.75" customHeight="1" x14ac:dyDescent="0.2"/>
    <row r="32" spans="3:3" ht="12.75" customHeight="1" x14ac:dyDescent="0.2"/>
    <row r="33" ht="12.75" customHeight="1" x14ac:dyDescent="0.2"/>
    <row r="34" ht="12.75" customHeight="1" x14ac:dyDescent="0.2"/>
    <row r="35" ht="12.75" customHeight="1" x14ac:dyDescent="0.2"/>
    <row r="36" ht="12.75" customHeight="1" x14ac:dyDescent="0.2"/>
    <row r="37" ht="12.75" customHeight="1" x14ac:dyDescent="0.2"/>
    <row r="38" ht="12.75" customHeight="1" x14ac:dyDescent="0.2"/>
    <row r="39" ht="12.75" customHeight="1" x14ac:dyDescent="0.2"/>
    <row r="40" ht="12.75" customHeight="1" x14ac:dyDescent="0.2"/>
    <row r="41" ht="12.75" customHeight="1" x14ac:dyDescent="0.2"/>
    <row r="42" ht="12.75" customHeight="1" x14ac:dyDescent="0.2"/>
    <row r="43" ht="12.75" customHeight="1" x14ac:dyDescent="0.2"/>
    <row r="44" ht="12.75" customHeight="1" x14ac:dyDescent="0.2"/>
    <row r="45" ht="12.75" customHeight="1" x14ac:dyDescent="0.2"/>
    <row r="46" ht="12.75" customHeight="1" x14ac:dyDescent="0.2"/>
    <row r="47" ht="12.75" customHeight="1" x14ac:dyDescent="0.2"/>
    <row r="48" ht="12.75" customHeight="1" x14ac:dyDescent="0.2"/>
    <row r="49" ht="12.75" customHeight="1" x14ac:dyDescent="0.2"/>
    <row r="50" ht="12.75" customHeight="1" x14ac:dyDescent="0.2"/>
    <row r="51" ht="12.75" customHeight="1" x14ac:dyDescent="0.2"/>
  </sheetData>
  <dataValidations count="1">
    <dataValidation type="list" allowBlank="1" showInputMessage="1" showErrorMessage="1" sqref="WVK983022 WLO983022 WBS983022 VRW983022 VIA983022 UYE983022 UOI983022 UEM983022 TUQ983022 TKU983022 TAY983022 SRC983022 SHG983022 RXK983022 RNO983022 RDS983022 QTW983022 QKA983022 QAE983022 PQI983022 PGM983022 OWQ983022 OMU983022 OCY983022 NTC983022 NJG983022 MZK983022 MPO983022 MFS983022 LVW983022 LMA983022 LCE983022 KSI983022 KIM983022 JYQ983022 JOU983022 JEY983022 IVC983022 ILG983022 IBK983022 HRO983022 HHS983022 GXW983022 GOA983022 GEE983022 FUI983022 FKM983022 FAQ983022 EQU983022 EGY983022 DXC983022 DNG983022 DDK983022 CTO983022 CJS983022 BZW983022 BQA983022 BGE983022 AWI983022 AMM983022 ACQ983022 SU983022 IY983022 C983022 WVK917486 WLO917486 WBS917486 VRW917486 VIA917486 UYE917486 UOI917486 UEM917486 TUQ917486 TKU917486 TAY917486 SRC917486 SHG917486 RXK917486 RNO917486 RDS917486 QTW917486 QKA917486 QAE917486 PQI917486 PGM917486 OWQ917486 OMU917486 OCY917486 NTC917486 NJG917486 MZK917486 MPO917486 MFS917486 LVW917486 LMA917486 LCE917486 KSI917486 KIM917486 JYQ917486 JOU917486 JEY917486 IVC917486 ILG917486 IBK917486 HRO917486 HHS917486 GXW917486 GOA917486 GEE917486 FUI917486 FKM917486 FAQ917486 EQU917486 EGY917486 DXC917486 DNG917486 DDK917486 CTO917486 CJS917486 BZW917486 BQA917486 BGE917486 AWI917486 AMM917486 ACQ917486 SU917486 IY917486 C917486 WVK851950 WLO851950 WBS851950 VRW851950 VIA851950 UYE851950 UOI851950 UEM851950 TUQ851950 TKU851950 TAY851950 SRC851950 SHG851950 RXK851950 RNO851950 RDS851950 QTW851950 QKA851950 QAE851950 PQI851950 PGM851950 OWQ851950 OMU851950 OCY851950 NTC851950 NJG851950 MZK851950 MPO851950 MFS851950 LVW851950 LMA851950 LCE851950 KSI851950 KIM851950 JYQ851950 JOU851950 JEY851950 IVC851950 ILG851950 IBK851950 HRO851950 HHS851950 GXW851950 GOA851950 GEE851950 FUI851950 FKM851950 FAQ851950 EQU851950 EGY851950 DXC851950 DNG851950 DDK851950 CTO851950 CJS851950 BZW851950 BQA851950 BGE851950 AWI851950 AMM851950 ACQ851950 SU851950 IY851950 C851950 WVK786414 WLO786414 WBS786414 VRW786414 VIA786414 UYE786414 UOI786414 UEM786414 TUQ786414 TKU786414 TAY786414 SRC786414 SHG786414 RXK786414 RNO786414 RDS786414 QTW786414 QKA786414 QAE786414 PQI786414 PGM786414 OWQ786414 OMU786414 OCY786414 NTC786414 NJG786414 MZK786414 MPO786414 MFS786414 LVW786414 LMA786414 LCE786414 KSI786414 KIM786414 JYQ786414 JOU786414 JEY786414 IVC786414 ILG786414 IBK786414 HRO786414 HHS786414 GXW786414 GOA786414 GEE786414 FUI786414 FKM786414 FAQ786414 EQU786414 EGY786414 DXC786414 DNG786414 DDK786414 CTO786414 CJS786414 BZW786414 BQA786414 BGE786414 AWI786414 AMM786414 ACQ786414 SU786414 IY786414 C786414 WVK720878 WLO720878 WBS720878 VRW720878 VIA720878 UYE720878 UOI720878 UEM720878 TUQ720878 TKU720878 TAY720878 SRC720878 SHG720878 RXK720878 RNO720878 RDS720878 QTW720878 QKA720878 QAE720878 PQI720878 PGM720878 OWQ720878 OMU720878 OCY720878 NTC720878 NJG720878 MZK720878 MPO720878 MFS720878 LVW720878 LMA720878 LCE720878 KSI720878 KIM720878 JYQ720878 JOU720878 JEY720878 IVC720878 ILG720878 IBK720878 HRO720878 HHS720878 GXW720878 GOA720878 GEE720878 FUI720878 FKM720878 FAQ720878 EQU720878 EGY720878 DXC720878 DNG720878 DDK720878 CTO720878 CJS720878 BZW720878 BQA720878 BGE720878 AWI720878 AMM720878 ACQ720878 SU720878 IY720878 C720878 WVK655342 WLO655342 WBS655342 VRW655342 VIA655342 UYE655342 UOI655342 UEM655342 TUQ655342 TKU655342 TAY655342 SRC655342 SHG655342 RXK655342 RNO655342 RDS655342 QTW655342 QKA655342 QAE655342 PQI655342 PGM655342 OWQ655342 OMU655342 OCY655342 NTC655342 NJG655342 MZK655342 MPO655342 MFS655342 LVW655342 LMA655342 LCE655342 KSI655342 KIM655342 JYQ655342 JOU655342 JEY655342 IVC655342 ILG655342 IBK655342 HRO655342 HHS655342 GXW655342 GOA655342 GEE655342 FUI655342 FKM655342 FAQ655342 EQU655342 EGY655342 DXC655342 DNG655342 DDK655342 CTO655342 CJS655342 BZW655342 BQA655342 BGE655342 AWI655342 AMM655342 ACQ655342 SU655342 IY655342 C655342 WVK589806 WLO589806 WBS589806 VRW589806 VIA589806 UYE589806 UOI589806 UEM589806 TUQ589806 TKU589806 TAY589806 SRC589806 SHG589806 RXK589806 RNO589806 RDS589806 QTW589806 QKA589806 QAE589806 PQI589806 PGM589806 OWQ589806 OMU589806 OCY589806 NTC589806 NJG589806 MZK589806 MPO589806 MFS589806 LVW589806 LMA589806 LCE589806 KSI589806 KIM589806 JYQ589806 JOU589806 JEY589806 IVC589806 ILG589806 IBK589806 HRO589806 HHS589806 GXW589806 GOA589806 GEE589806 FUI589806 FKM589806 FAQ589806 EQU589806 EGY589806 DXC589806 DNG589806 DDK589806 CTO589806 CJS589806 BZW589806 BQA589806 BGE589806 AWI589806 AMM589806 ACQ589806 SU589806 IY589806 C589806 WVK524270 WLO524270 WBS524270 VRW524270 VIA524270 UYE524270 UOI524270 UEM524270 TUQ524270 TKU524270 TAY524270 SRC524270 SHG524270 RXK524270 RNO524270 RDS524270 QTW524270 QKA524270 QAE524270 PQI524270 PGM524270 OWQ524270 OMU524270 OCY524270 NTC524270 NJG524270 MZK524270 MPO524270 MFS524270 LVW524270 LMA524270 LCE524270 KSI524270 KIM524270 JYQ524270 JOU524270 JEY524270 IVC524270 ILG524270 IBK524270 HRO524270 HHS524270 GXW524270 GOA524270 GEE524270 FUI524270 FKM524270 FAQ524270 EQU524270 EGY524270 DXC524270 DNG524270 DDK524270 CTO524270 CJS524270 BZW524270 BQA524270 BGE524270 AWI524270 AMM524270 ACQ524270 SU524270 IY524270 C524270 WVK458734 WLO458734 WBS458734 VRW458734 VIA458734 UYE458734 UOI458734 UEM458734 TUQ458734 TKU458734 TAY458734 SRC458734 SHG458734 RXK458734 RNO458734 RDS458734 QTW458734 QKA458734 QAE458734 PQI458734 PGM458734 OWQ458734 OMU458734 OCY458734 NTC458734 NJG458734 MZK458734 MPO458734 MFS458734 LVW458734 LMA458734 LCE458734 KSI458734 KIM458734 JYQ458734 JOU458734 JEY458734 IVC458734 ILG458734 IBK458734 HRO458734 HHS458734 GXW458734 GOA458734 GEE458734 FUI458734 FKM458734 FAQ458734 EQU458734 EGY458734 DXC458734 DNG458734 DDK458734 CTO458734 CJS458734 BZW458734 BQA458734 BGE458734 AWI458734 AMM458734 ACQ458734 SU458734 IY458734 C458734 WVK393198 WLO393198 WBS393198 VRW393198 VIA393198 UYE393198 UOI393198 UEM393198 TUQ393198 TKU393198 TAY393198 SRC393198 SHG393198 RXK393198 RNO393198 RDS393198 QTW393198 QKA393198 QAE393198 PQI393198 PGM393198 OWQ393198 OMU393198 OCY393198 NTC393198 NJG393198 MZK393198 MPO393198 MFS393198 LVW393198 LMA393198 LCE393198 KSI393198 KIM393198 JYQ393198 JOU393198 JEY393198 IVC393198 ILG393198 IBK393198 HRO393198 HHS393198 GXW393198 GOA393198 GEE393198 FUI393198 FKM393198 FAQ393198 EQU393198 EGY393198 DXC393198 DNG393198 DDK393198 CTO393198 CJS393198 BZW393198 BQA393198 BGE393198 AWI393198 AMM393198 ACQ393198 SU393198 IY393198 C393198 WVK327662 WLO327662 WBS327662 VRW327662 VIA327662 UYE327662 UOI327662 UEM327662 TUQ327662 TKU327662 TAY327662 SRC327662 SHG327662 RXK327662 RNO327662 RDS327662 QTW327662 QKA327662 QAE327662 PQI327662 PGM327662 OWQ327662 OMU327662 OCY327662 NTC327662 NJG327662 MZK327662 MPO327662 MFS327662 LVW327662 LMA327662 LCE327662 KSI327662 KIM327662 JYQ327662 JOU327662 JEY327662 IVC327662 ILG327662 IBK327662 HRO327662 HHS327662 GXW327662 GOA327662 GEE327662 FUI327662 FKM327662 FAQ327662 EQU327662 EGY327662 DXC327662 DNG327662 DDK327662 CTO327662 CJS327662 BZW327662 BQA327662 BGE327662 AWI327662 AMM327662 ACQ327662 SU327662 IY327662 C327662 WVK262126 WLO262126 WBS262126 VRW262126 VIA262126 UYE262126 UOI262126 UEM262126 TUQ262126 TKU262126 TAY262126 SRC262126 SHG262126 RXK262126 RNO262126 RDS262126 QTW262126 QKA262126 QAE262126 PQI262126 PGM262126 OWQ262126 OMU262126 OCY262126 NTC262126 NJG262126 MZK262126 MPO262126 MFS262126 LVW262126 LMA262126 LCE262126 KSI262126 KIM262126 JYQ262126 JOU262126 JEY262126 IVC262126 ILG262126 IBK262126 HRO262126 HHS262126 GXW262126 GOA262126 GEE262126 FUI262126 FKM262126 FAQ262126 EQU262126 EGY262126 DXC262126 DNG262126 DDK262126 CTO262126 CJS262126 BZW262126 BQA262126 BGE262126 AWI262126 AMM262126 ACQ262126 SU262126 IY262126 C262126 WVK196590 WLO196590 WBS196590 VRW196590 VIA196590 UYE196590 UOI196590 UEM196590 TUQ196590 TKU196590 TAY196590 SRC196590 SHG196590 RXK196590 RNO196590 RDS196590 QTW196590 QKA196590 QAE196590 PQI196590 PGM196590 OWQ196590 OMU196590 OCY196590 NTC196590 NJG196590 MZK196590 MPO196590 MFS196590 LVW196590 LMA196590 LCE196590 KSI196590 KIM196590 JYQ196590 JOU196590 JEY196590 IVC196590 ILG196590 IBK196590 HRO196590 HHS196590 GXW196590 GOA196590 GEE196590 FUI196590 FKM196590 FAQ196590 EQU196590 EGY196590 DXC196590 DNG196590 DDK196590 CTO196590 CJS196590 BZW196590 BQA196590 BGE196590 AWI196590 AMM196590 ACQ196590 SU196590 IY196590 C196590 WVK131054 WLO131054 WBS131054 VRW131054 VIA131054 UYE131054 UOI131054 UEM131054 TUQ131054 TKU131054 TAY131054 SRC131054 SHG131054 RXK131054 RNO131054 RDS131054 QTW131054 QKA131054 QAE131054 PQI131054 PGM131054 OWQ131054 OMU131054 OCY131054 NTC131054 NJG131054 MZK131054 MPO131054 MFS131054 LVW131054 LMA131054 LCE131054 KSI131054 KIM131054 JYQ131054 JOU131054 JEY131054 IVC131054 ILG131054 IBK131054 HRO131054 HHS131054 GXW131054 GOA131054 GEE131054 FUI131054 FKM131054 FAQ131054 EQU131054 EGY131054 DXC131054 DNG131054 DDK131054 CTO131054 CJS131054 BZW131054 BQA131054 BGE131054 AWI131054 AMM131054 ACQ131054 SU131054 IY131054 C131054 WVK65518 WLO65518 WBS65518 VRW65518 VIA65518 UYE65518 UOI65518 UEM65518 TUQ65518 TKU65518 TAY65518 SRC65518 SHG65518 RXK65518 RNO65518 RDS65518 QTW65518 QKA65518 QAE65518 PQI65518 PGM65518 OWQ65518 OMU65518 OCY65518 NTC65518 NJG65518 MZK65518 MPO65518 MFS65518 LVW65518 LMA65518 LCE65518 KSI65518 KIM65518 JYQ65518 JOU65518 JEY65518 IVC65518 ILG65518 IBK65518 HRO65518 HHS65518 GXW65518 GOA65518 GEE65518 FUI65518 FKM65518 FAQ65518 EQU65518 EGY65518 DXC65518 DNG65518 DDK65518 CTO65518 CJS65518 BZW65518 BQA65518 BGE65518 AWI65518 AMM65518 ACQ65518 SU65518 IY65518 C65518" xr:uid="{00000000-0002-0000-0000-000000000000}">
      <formula1>$A$9:$A$16</formula1>
    </dataValidation>
  </dataValidations>
  <hyperlinks>
    <hyperlink ref="C11" location="'1. Descript prod RC'!A1" display="Tableau 1 : Description de la production et du RC" xr:uid="{00000000-0004-0000-0000-000000000000}"/>
    <hyperlink ref="C12" location="'2. Besoins et montée en charge'!A1" display="Tableau 2 : Besoins du réseau et montée en charge" xr:uid="{00000000-0004-0000-0000-000001000000}"/>
    <hyperlink ref="C13" location="'3. Tableau des DN'!A1" display="Tableau 3 : Tableau des DN" xr:uid="{00000000-0004-0000-0000-000002000000}"/>
    <hyperlink ref="C14" location="'4. Impact aide sur prix vente'!A1" display="Tableau 4 : Impact de l'aide" xr:uid="{00000000-0004-0000-0000-000003000000}"/>
    <hyperlink ref="C10" location="'Volet Financier'!A1" display="Volet Financier" xr:uid="{E26885ED-954C-453A-A775-C382413CA449}"/>
    <hyperlink ref="C15" location="'5. Déficit de financement'!A1" display="Tableau 5 : Déficit de financement" xr:uid="{D12EE47A-0577-4F6B-BF7F-EB4905A02387}"/>
  </hyperlink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4:B9"/>
  <sheetViews>
    <sheetView workbookViewId="0">
      <selection activeCell="B5" sqref="B5:B9"/>
    </sheetView>
  </sheetViews>
  <sheetFormatPr baseColWidth="10" defaultColWidth="11.42578125" defaultRowHeight="15" x14ac:dyDescent="0.25"/>
  <cols>
    <col min="2" max="2" width="24" customWidth="1"/>
  </cols>
  <sheetData>
    <row r="4" spans="2:2" x14ac:dyDescent="0.25">
      <c r="B4" s="1" t="s">
        <v>499</v>
      </c>
    </row>
    <row r="5" spans="2:2" x14ac:dyDescent="0.25">
      <c r="B5" t="s">
        <v>500</v>
      </c>
    </row>
    <row r="6" spans="2:2" x14ac:dyDescent="0.25">
      <c r="B6" t="s">
        <v>501</v>
      </c>
    </row>
    <row r="7" spans="2:2" x14ac:dyDescent="0.25">
      <c r="B7" t="s">
        <v>502</v>
      </c>
    </row>
    <row r="8" spans="2:2" x14ac:dyDescent="0.25">
      <c r="B8" t="s">
        <v>503</v>
      </c>
    </row>
    <row r="9" spans="2:2" x14ac:dyDescent="0.25">
      <c r="B9" t="s">
        <v>504</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B84E9C-13D1-442B-AD88-BA457858247A}">
  <sheetPr>
    <tabColor rgb="FFFFFF00"/>
    <pageSetUpPr fitToPage="1"/>
  </sheetPr>
  <dimension ref="A1:U80"/>
  <sheetViews>
    <sheetView showGridLines="0" topLeftCell="A7" zoomScaleNormal="100" workbookViewId="0">
      <selection activeCell="B81" sqref="B81"/>
    </sheetView>
  </sheetViews>
  <sheetFormatPr baseColWidth="10" defaultColWidth="11.42578125" defaultRowHeight="12.75" x14ac:dyDescent="0.25"/>
  <cols>
    <col min="1" max="1" width="17.5703125" style="307" customWidth="1"/>
    <col min="2" max="2" width="74.7109375" style="307" customWidth="1"/>
    <col min="3" max="3" width="22.7109375" style="307" customWidth="1"/>
    <col min="4" max="4" width="19.7109375" style="307" customWidth="1"/>
    <col min="5" max="5" width="31.5703125" style="307" customWidth="1"/>
    <col min="6" max="6" width="15.140625" style="274" customWidth="1"/>
    <col min="7" max="15" width="11.42578125" style="274"/>
    <col min="16" max="16384" width="11.42578125" style="307"/>
  </cols>
  <sheetData>
    <row r="1" spans="1:5" s="274" customFormat="1" ht="114.75" customHeight="1" x14ac:dyDescent="0.25">
      <c r="B1" s="407" t="s">
        <v>16</v>
      </c>
      <c r="C1" s="407"/>
      <c r="D1" s="407"/>
      <c r="E1" s="275">
        <v>44131</v>
      </c>
    </row>
    <row r="2" spans="1:5" s="274" customFormat="1" ht="40.5" customHeight="1" x14ac:dyDescent="0.25">
      <c r="A2" s="408" t="s">
        <v>17</v>
      </c>
      <c r="B2" s="408"/>
      <c r="C2" s="408"/>
      <c r="D2" s="408"/>
      <c r="E2" s="408"/>
    </row>
    <row r="3" spans="1:5" s="274" customFormat="1" ht="15" x14ac:dyDescent="0.25">
      <c r="A3" s="277" t="s">
        <v>18</v>
      </c>
      <c r="B3" s="278"/>
      <c r="C3" s="278"/>
      <c r="D3" s="278"/>
      <c r="E3" s="278"/>
    </row>
    <row r="4" spans="1:5" s="274" customFormat="1" ht="15" x14ac:dyDescent="0.25">
      <c r="A4" s="279" t="s">
        <v>19</v>
      </c>
      <c r="B4" s="278"/>
      <c r="C4" s="278"/>
      <c r="D4" s="278"/>
      <c r="E4" s="278"/>
    </row>
    <row r="5" spans="1:5" s="274" customFormat="1" ht="15" x14ac:dyDescent="0.25">
      <c r="A5" s="279" t="s">
        <v>20</v>
      </c>
      <c r="B5" s="278"/>
      <c r="C5" s="280"/>
      <c r="D5" s="280"/>
      <c r="E5" s="280"/>
    </row>
    <row r="6" spans="1:5" s="274" customFormat="1" ht="15" x14ac:dyDescent="0.25">
      <c r="A6" s="281"/>
      <c r="B6" s="282"/>
      <c r="C6" s="282"/>
      <c r="D6" s="282"/>
      <c r="E6" s="282"/>
    </row>
    <row r="7" spans="1:5" s="274" customFormat="1" ht="15" x14ac:dyDescent="0.25">
      <c r="A7" s="283" t="s">
        <v>21</v>
      </c>
      <c r="B7" s="278"/>
      <c r="C7" s="284"/>
      <c r="D7" s="285"/>
      <c r="E7" s="286"/>
    </row>
    <row r="8" spans="1:5" s="274" customFormat="1" ht="15" x14ac:dyDescent="0.25">
      <c r="A8" s="287" t="s">
        <v>22</v>
      </c>
      <c r="B8" s="278"/>
      <c r="C8" s="278"/>
      <c r="D8" s="284"/>
      <c r="E8" s="286"/>
    </row>
    <row r="9" spans="1:5" s="274" customFormat="1" ht="15" x14ac:dyDescent="0.25">
      <c r="A9" s="287" t="s">
        <v>23</v>
      </c>
      <c r="B9" s="288"/>
      <c r="C9" s="409" t="s">
        <v>24</v>
      </c>
      <c r="D9" s="410"/>
      <c r="E9" s="410"/>
    </row>
    <row r="10" spans="1:5" s="274" customFormat="1" x14ac:dyDescent="0.25">
      <c r="B10" s="289"/>
      <c r="C10" s="289"/>
      <c r="D10" s="289"/>
      <c r="E10" s="289"/>
    </row>
    <row r="11" spans="1:5" s="274" customFormat="1" x14ac:dyDescent="0.25">
      <c r="B11" s="290"/>
      <c r="C11" s="289"/>
      <c r="D11" s="289"/>
      <c r="E11" s="289"/>
    </row>
    <row r="12" spans="1:5" s="274" customFormat="1" ht="23.25" x14ac:dyDescent="0.25">
      <c r="A12" s="411" t="s">
        <v>25</v>
      </c>
      <c r="B12" s="411"/>
      <c r="C12" s="411"/>
      <c r="D12" s="411"/>
      <c r="E12" s="411"/>
    </row>
    <row r="13" spans="1:5" s="274" customFormat="1" x14ac:dyDescent="0.25">
      <c r="B13" s="289"/>
      <c r="C13" s="289"/>
      <c r="D13" s="289"/>
      <c r="E13" s="289"/>
    </row>
    <row r="14" spans="1:5" s="274" customFormat="1" ht="41.45" customHeight="1" x14ac:dyDescent="0.25">
      <c r="A14" s="412" t="s">
        <v>26</v>
      </c>
      <c r="B14" s="412"/>
      <c r="C14" s="412"/>
      <c r="D14" s="412"/>
      <c r="E14" s="412"/>
    </row>
    <row r="15" spans="1:5" s="274" customFormat="1" ht="89.1" customHeight="1" x14ac:dyDescent="0.25">
      <c r="A15" s="406" t="s">
        <v>27</v>
      </c>
      <c r="B15" s="406"/>
      <c r="C15" s="406"/>
      <c r="D15" s="406"/>
      <c r="E15" s="406"/>
    </row>
    <row r="16" spans="1:5" s="274" customFormat="1" ht="8.4499999999999993" customHeight="1" x14ac:dyDescent="0.25">
      <c r="A16" s="291"/>
      <c r="B16" s="292"/>
      <c r="C16" s="293"/>
      <c r="D16" s="291"/>
      <c r="E16" s="291"/>
    </row>
    <row r="17" spans="1:6" s="274" customFormat="1" ht="15" x14ac:dyDescent="0.25">
      <c r="A17" s="294" t="s">
        <v>28</v>
      </c>
      <c r="C17" s="295" t="s">
        <v>29</v>
      </c>
      <c r="D17" s="296" t="s">
        <v>30</v>
      </c>
      <c r="E17" s="297"/>
    </row>
    <row r="18" spans="1:6" s="274" customFormat="1" ht="15" x14ac:dyDescent="0.25">
      <c r="A18" s="294"/>
      <c r="C18" s="295"/>
      <c r="D18" s="298"/>
      <c r="E18" s="297"/>
    </row>
    <row r="19" spans="1:6" ht="30" customHeight="1" x14ac:dyDescent="0.25">
      <c r="A19" s="299"/>
      <c r="B19" s="274"/>
      <c r="C19" s="274"/>
      <c r="D19" s="274"/>
      <c r="E19" s="274"/>
      <c r="F19" s="300"/>
    </row>
    <row r="20" spans="1:6" s="274" customFormat="1" ht="33.6" customHeight="1" x14ac:dyDescent="0.25">
      <c r="A20" s="416" t="s">
        <v>31</v>
      </c>
      <c r="B20" s="416"/>
      <c r="C20" s="416"/>
      <c r="D20" s="416"/>
      <c r="E20" s="416"/>
    </row>
    <row r="21" spans="1:6" s="274" customFormat="1" ht="24.95" customHeight="1" x14ac:dyDescent="0.25">
      <c r="A21" s="417" t="s">
        <v>32</v>
      </c>
      <c r="B21" s="417"/>
      <c r="C21" s="417"/>
      <c r="D21" s="417"/>
      <c r="E21" s="417"/>
    </row>
    <row r="22" spans="1:6" ht="25.5" x14ac:dyDescent="0.25">
      <c r="A22" s="375" t="s">
        <v>33</v>
      </c>
      <c r="B22" s="375" t="s">
        <v>34</v>
      </c>
      <c r="C22" s="375" t="s">
        <v>35</v>
      </c>
      <c r="D22" s="375" t="s">
        <v>36</v>
      </c>
      <c r="E22" s="375" t="s">
        <v>37</v>
      </c>
    </row>
    <row r="23" spans="1:6" ht="18" customHeight="1" x14ac:dyDescent="0.25">
      <c r="A23" s="418" t="s">
        <v>38</v>
      </c>
      <c r="B23" s="373" t="s">
        <v>39</v>
      </c>
      <c r="C23" s="374" t="s">
        <v>30</v>
      </c>
      <c r="D23" s="382"/>
      <c r="E23" s="384">
        <v>0</v>
      </c>
    </row>
    <row r="24" spans="1:6" ht="18" customHeight="1" thickBot="1" x14ac:dyDescent="0.3">
      <c r="A24" s="419"/>
      <c r="B24" s="365" t="s">
        <v>40</v>
      </c>
      <c r="C24" s="366" t="s">
        <v>30</v>
      </c>
      <c r="D24" s="383"/>
      <c r="E24" s="381">
        <v>0</v>
      </c>
    </row>
    <row r="25" spans="1:6" ht="18" customHeight="1" thickBot="1" x14ac:dyDescent="0.3">
      <c r="A25" s="302" t="s">
        <v>41</v>
      </c>
      <c r="B25" s="303"/>
      <c r="C25" s="302"/>
      <c r="D25" s="304" t="s">
        <v>42</v>
      </c>
      <c r="E25" s="305">
        <f>SUM(E23:E24)</f>
        <v>0</v>
      </c>
    </row>
    <row r="26" spans="1:6" ht="18" customHeight="1" x14ac:dyDescent="0.25">
      <c r="A26" s="419" t="s">
        <v>43</v>
      </c>
      <c r="B26" s="364" t="s">
        <v>44</v>
      </c>
      <c r="C26" s="368" t="s">
        <v>30</v>
      </c>
      <c r="D26" s="368"/>
      <c r="E26" s="379">
        <v>0</v>
      </c>
    </row>
    <row r="27" spans="1:6" ht="18" customHeight="1" x14ac:dyDescent="0.25">
      <c r="A27" s="419"/>
      <c r="B27" s="364" t="s">
        <v>45</v>
      </c>
      <c r="C27" s="368" t="s">
        <v>30</v>
      </c>
      <c r="D27" s="368"/>
      <c r="E27" s="380">
        <v>0</v>
      </c>
    </row>
    <row r="28" spans="1:6" ht="18" customHeight="1" x14ac:dyDescent="0.25">
      <c r="A28" s="419"/>
      <c r="B28" s="364" t="s">
        <v>46</v>
      </c>
      <c r="C28" s="368" t="s">
        <v>30</v>
      </c>
      <c r="D28" s="368"/>
      <c r="E28" s="380">
        <v>0</v>
      </c>
    </row>
    <row r="29" spans="1:6" ht="18" customHeight="1" x14ac:dyDescent="0.25">
      <c r="A29" s="419"/>
      <c r="B29" s="364" t="s">
        <v>47</v>
      </c>
      <c r="C29" s="368" t="s">
        <v>30</v>
      </c>
      <c r="D29" s="368"/>
      <c r="E29" s="380">
        <v>0</v>
      </c>
    </row>
    <row r="30" spans="1:6" ht="18" customHeight="1" x14ac:dyDescent="0.25">
      <c r="A30" s="419"/>
      <c r="B30" s="364" t="s">
        <v>48</v>
      </c>
      <c r="C30" s="368" t="s">
        <v>30</v>
      </c>
      <c r="D30" s="368"/>
      <c r="E30" s="380">
        <v>0</v>
      </c>
    </row>
    <row r="31" spans="1:6" ht="18" customHeight="1" x14ac:dyDescent="0.25">
      <c r="A31" s="419"/>
      <c r="B31" s="364" t="s">
        <v>49</v>
      </c>
      <c r="C31" s="368" t="s">
        <v>30</v>
      </c>
      <c r="D31" s="368"/>
      <c r="E31" s="380">
        <v>0</v>
      </c>
    </row>
    <row r="32" spans="1:6" ht="18" customHeight="1" thickBot="1" x14ac:dyDescent="0.3">
      <c r="A32" s="419"/>
      <c r="B32" s="365" t="s">
        <v>40</v>
      </c>
      <c r="C32" s="368" t="s">
        <v>30</v>
      </c>
      <c r="D32" s="368"/>
      <c r="E32" s="381">
        <v>0</v>
      </c>
    </row>
    <row r="33" spans="1:6" ht="18" customHeight="1" thickBot="1" x14ac:dyDescent="0.3">
      <c r="A33" s="302" t="s">
        <v>41</v>
      </c>
      <c r="B33" s="303"/>
      <c r="C33" s="302"/>
      <c r="D33" s="304" t="s">
        <v>50</v>
      </c>
      <c r="E33" s="305">
        <f>SUM(E26:E32)</f>
        <v>0</v>
      </c>
    </row>
    <row r="34" spans="1:6" ht="18" customHeight="1" x14ac:dyDescent="0.25">
      <c r="A34" s="419" t="s">
        <v>51</v>
      </c>
      <c r="B34" s="364" t="s">
        <v>52</v>
      </c>
      <c r="C34" s="368" t="s">
        <v>30</v>
      </c>
      <c r="D34" s="368"/>
      <c r="E34" s="379">
        <v>0</v>
      </c>
    </row>
    <row r="35" spans="1:6" ht="18" customHeight="1" x14ac:dyDescent="0.25">
      <c r="A35" s="419"/>
      <c r="B35" s="364" t="s">
        <v>53</v>
      </c>
      <c r="C35" s="368" t="s">
        <v>30</v>
      </c>
      <c r="D35" s="368"/>
      <c r="E35" s="380">
        <v>0</v>
      </c>
    </row>
    <row r="36" spans="1:6" ht="18" customHeight="1" x14ac:dyDescent="0.25">
      <c r="A36" s="419"/>
      <c r="B36" s="364" t="s">
        <v>54</v>
      </c>
      <c r="C36" s="368" t="s">
        <v>30</v>
      </c>
      <c r="D36" s="368"/>
      <c r="E36" s="380">
        <v>0</v>
      </c>
    </row>
    <row r="37" spans="1:6" ht="18" customHeight="1" x14ac:dyDescent="0.25">
      <c r="A37" s="419"/>
      <c r="B37" s="364" t="s">
        <v>55</v>
      </c>
      <c r="C37" s="368" t="s">
        <v>30</v>
      </c>
      <c r="D37" s="368"/>
      <c r="E37" s="380">
        <v>0</v>
      </c>
    </row>
    <row r="38" spans="1:6" ht="18" customHeight="1" thickBot="1" x14ac:dyDescent="0.3">
      <c r="A38" s="419"/>
      <c r="B38" s="365" t="s">
        <v>40</v>
      </c>
      <c r="C38" s="368" t="s">
        <v>30</v>
      </c>
      <c r="D38" s="368"/>
      <c r="E38" s="381">
        <v>0</v>
      </c>
    </row>
    <row r="39" spans="1:6" ht="18" customHeight="1" thickBot="1" x14ac:dyDescent="0.3">
      <c r="A39" s="302" t="s">
        <v>41</v>
      </c>
      <c r="B39" s="303"/>
      <c r="C39" s="302"/>
      <c r="D39" s="304" t="s">
        <v>56</v>
      </c>
      <c r="E39" s="305">
        <f>SUM(E34:E38)</f>
        <v>0</v>
      </c>
    </row>
    <row r="40" spans="1:6" ht="18" customHeight="1" x14ac:dyDescent="0.25">
      <c r="A40" s="419" t="s">
        <v>57</v>
      </c>
      <c r="B40" s="364" t="s">
        <v>58</v>
      </c>
      <c r="C40" s="367"/>
      <c r="D40" s="367"/>
      <c r="E40" s="379">
        <v>0</v>
      </c>
    </row>
    <row r="41" spans="1:6" ht="18" customHeight="1" x14ac:dyDescent="0.25">
      <c r="A41" s="419"/>
      <c r="B41" s="364" t="s">
        <v>59</v>
      </c>
      <c r="C41" s="367"/>
      <c r="D41" s="367"/>
      <c r="E41" s="380">
        <v>0</v>
      </c>
    </row>
    <row r="42" spans="1:6" ht="18" customHeight="1" x14ac:dyDescent="0.25">
      <c r="A42" s="419"/>
      <c r="B42" s="364" t="s">
        <v>60</v>
      </c>
      <c r="C42" s="367"/>
      <c r="D42" s="367"/>
      <c r="E42" s="380">
        <v>0</v>
      </c>
    </row>
    <row r="43" spans="1:6" ht="18" customHeight="1" thickBot="1" x14ac:dyDescent="0.3">
      <c r="A43" s="419"/>
      <c r="B43" s="365" t="s">
        <v>40</v>
      </c>
      <c r="C43" s="367"/>
      <c r="D43" s="367"/>
      <c r="E43" s="381">
        <v>0</v>
      </c>
    </row>
    <row r="44" spans="1:6" ht="18" customHeight="1" thickBot="1" x14ac:dyDescent="0.3">
      <c r="A44" s="302" t="s">
        <v>41</v>
      </c>
      <c r="B44" s="303"/>
      <c r="C44" s="302"/>
      <c r="D44" s="304" t="s">
        <v>61</v>
      </c>
      <c r="E44" s="305">
        <f>SUM(E40:E43)</f>
        <v>0</v>
      </c>
    </row>
    <row r="45" spans="1:6" ht="26.25" thickBot="1" x14ac:dyDescent="0.3">
      <c r="A45" s="363" t="s">
        <v>62</v>
      </c>
      <c r="B45" s="364" t="s">
        <v>40</v>
      </c>
      <c r="C45" s="367"/>
      <c r="D45" s="367"/>
      <c r="E45" s="301">
        <v>0</v>
      </c>
    </row>
    <row r="46" spans="1:6" ht="18" customHeight="1" thickBot="1" x14ac:dyDescent="0.3">
      <c r="A46" s="302" t="s">
        <v>41</v>
      </c>
      <c r="B46" s="302"/>
      <c r="C46" s="302"/>
      <c r="D46" s="304" t="s">
        <v>63</v>
      </c>
      <c r="E46" s="305">
        <f>SUM(E45:E45)</f>
        <v>0</v>
      </c>
    </row>
    <row r="47" spans="1:6" ht="18" customHeight="1" x14ac:dyDescent="0.25">
      <c r="A47" s="299"/>
      <c r="B47" s="306"/>
      <c r="C47" s="306"/>
      <c r="D47" s="306"/>
      <c r="E47" s="306"/>
      <c r="F47" s="307"/>
    </row>
    <row r="48" spans="1:6" s="274" customFormat="1" ht="29.45" customHeight="1" x14ac:dyDescent="0.25">
      <c r="A48" s="417" t="s">
        <v>64</v>
      </c>
      <c r="B48" s="417"/>
      <c r="C48" s="417"/>
      <c r="D48" s="417"/>
      <c r="E48" s="417"/>
    </row>
    <row r="49" spans="1:21" ht="63.75" x14ac:dyDescent="0.25">
      <c r="A49" s="375" t="s">
        <v>33</v>
      </c>
      <c r="B49" s="375" t="s">
        <v>34</v>
      </c>
      <c r="C49" s="375" t="s">
        <v>65</v>
      </c>
      <c r="D49" s="375" t="s">
        <v>66</v>
      </c>
      <c r="E49" s="375" t="s">
        <v>67</v>
      </c>
      <c r="G49" s="308"/>
      <c r="P49" s="274"/>
      <c r="Q49" s="274"/>
      <c r="R49" s="274"/>
      <c r="S49" s="274"/>
      <c r="T49" s="274"/>
      <c r="U49" s="274"/>
    </row>
    <row r="50" spans="1:21" ht="18" customHeight="1" x14ac:dyDescent="0.25">
      <c r="A50" s="418" t="s">
        <v>68</v>
      </c>
      <c r="B50" s="376" t="s">
        <v>69</v>
      </c>
      <c r="C50" s="377"/>
      <c r="D50" s="378">
        <v>0</v>
      </c>
      <c r="E50" s="384">
        <v>0</v>
      </c>
      <c r="G50" s="308"/>
      <c r="P50" s="274"/>
      <c r="Q50" s="274"/>
      <c r="R50" s="274"/>
      <c r="S50" s="274"/>
      <c r="T50" s="274"/>
      <c r="U50" s="274"/>
    </row>
    <row r="51" spans="1:21" ht="18" customHeight="1" x14ac:dyDescent="0.25">
      <c r="A51" s="419"/>
      <c r="B51" s="369" t="s">
        <v>70</v>
      </c>
      <c r="C51" s="368"/>
      <c r="D51" s="370">
        <v>0</v>
      </c>
      <c r="E51" s="380">
        <v>0</v>
      </c>
      <c r="G51" s="308"/>
      <c r="P51" s="274"/>
      <c r="Q51" s="274"/>
      <c r="R51" s="274"/>
      <c r="S51" s="274"/>
      <c r="T51" s="274"/>
      <c r="U51" s="274"/>
    </row>
    <row r="52" spans="1:21" ht="18" customHeight="1" x14ac:dyDescent="0.25">
      <c r="A52" s="419"/>
      <c r="B52" s="369" t="s">
        <v>71</v>
      </c>
      <c r="C52" s="368"/>
      <c r="D52" s="370">
        <v>0</v>
      </c>
      <c r="E52" s="380">
        <v>0</v>
      </c>
      <c r="G52" s="308"/>
      <c r="P52" s="274"/>
      <c r="Q52" s="274"/>
      <c r="R52" s="274"/>
      <c r="S52" s="274"/>
      <c r="T52" s="274"/>
      <c r="U52" s="274"/>
    </row>
    <row r="53" spans="1:21" ht="18" customHeight="1" x14ac:dyDescent="0.25">
      <c r="A53" s="419"/>
      <c r="B53" s="371" t="s">
        <v>72</v>
      </c>
      <c r="C53" s="368"/>
      <c r="D53" s="370">
        <v>0</v>
      </c>
      <c r="E53" s="380">
        <v>0</v>
      </c>
      <c r="G53" s="308"/>
      <c r="P53" s="274"/>
      <c r="Q53" s="274"/>
      <c r="R53" s="274"/>
      <c r="S53" s="274"/>
      <c r="T53" s="274"/>
      <c r="U53" s="274"/>
    </row>
    <row r="54" spans="1:21" ht="18" customHeight="1" thickBot="1" x14ac:dyDescent="0.3">
      <c r="A54" s="419"/>
      <c r="B54" s="372" t="s">
        <v>40</v>
      </c>
      <c r="C54" s="368"/>
      <c r="D54" s="370">
        <v>0</v>
      </c>
      <c r="E54" s="381">
        <v>0</v>
      </c>
      <c r="G54" s="308"/>
      <c r="P54" s="274"/>
      <c r="Q54" s="274"/>
      <c r="R54" s="274"/>
      <c r="S54" s="274"/>
      <c r="T54" s="274"/>
      <c r="U54" s="274"/>
    </row>
    <row r="55" spans="1:21" ht="18" customHeight="1" thickBot="1" x14ac:dyDescent="0.3">
      <c r="A55" s="302" t="s">
        <v>41</v>
      </c>
      <c r="B55" s="302"/>
      <c r="C55" s="302"/>
      <c r="D55" s="304" t="s">
        <v>73</v>
      </c>
      <c r="E55" s="305">
        <f>SUM(E50:E54)</f>
        <v>0</v>
      </c>
      <c r="F55" s="309"/>
      <c r="G55" s="307"/>
      <c r="P55" s="274"/>
      <c r="Q55" s="274"/>
      <c r="R55" s="274"/>
      <c r="S55" s="274"/>
      <c r="T55" s="274"/>
      <c r="U55" s="274"/>
    </row>
    <row r="56" spans="1:21" s="288" customFormat="1" ht="35.1" customHeight="1" thickBot="1" x14ac:dyDescent="0.3">
      <c r="A56" s="310"/>
      <c r="B56" s="420" t="s">
        <v>74</v>
      </c>
      <c r="C56" s="420"/>
      <c r="D56" s="420"/>
      <c r="E56" s="420"/>
    </row>
    <row r="57" spans="1:21" s="288" customFormat="1" ht="15" thickBot="1" x14ac:dyDescent="0.3">
      <c r="A57" s="302" t="s">
        <v>41</v>
      </c>
      <c r="B57" s="302"/>
      <c r="C57" s="302"/>
      <c r="D57" s="304" t="s">
        <v>75</v>
      </c>
      <c r="E57" s="305">
        <v>0</v>
      </c>
    </row>
    <row r="58" spans="1:21" s="278" customFormat="1" ht="14.25" x14ac:dyDescent="0.25">
      <c r="A58" s="311"/>
      <c r="B58" s="311"/>
      <c r="C58" s="311"/>
      <c r="D58" s="312"/>
      <c r="E58" s="313"/>
    </row>
    <row r="59" spans="1:21" s="314" customFormat="1" ht="23.25" x14ac:dyDescent="0.25">
      <c r="A59" s="421" t="s">
        <v>76</v>
      </c>
      <c r="B59" s="421"/>
      <c r="C59" s="421"/>
      <c r="D59" s="421"/>
      <c r="E59" s="421"/>
    </row>
    <row r="60" spans="1:21" s="314" customFormat="1" ht="15" x14ac:dyDescent="0.25"/>
    <row r="61" spans="1:21" s="314" customFormat="1" ht="30" customHeight="1" x14ac:dyDescent="0.25">
      <c r="A61" s="408" t="s">
        <v>77</v>
      </c>
      <c r="B61" s="408"/>
      <c r="C61" s="408"/>
      <c r="D61" s="408"/>
      <c r="E61" s="408"/>
    </row>
    <row r="62" spans="1:21" s="314" customFormat="1" ht="15.75" thickBot="1" x14ac:dyDescent="0.3">
      <c r="A62" s="285" t="s">
        <v>78</v>
      </c>
      <c r="B62" s="276"/>
      <c r="C62" s="276"/>
      <c r="D62" s="276"/>
      <c r="E62" s="276"/>
    </row>
    <row r="63" spans="1:21" s="314" customFormat="1" ht="30.75" thickBot="1" x14ac:dyDescent="0.3">
      <c r="A63" s="278"/>
      <c r="B63" s="278"/>
      <c r="C63" s="315" t="s">
        <v>79</v>
      </c>
      <c r="D63" s="316" t="s">
        <v>80</v>
      </c>
      <c r="E63" s="317" t="s">
        <v>81</v>
      </c>
    </row>
    <row r="64" spans="1:21" s="314" customFormat="1" ht="30" x14ac:dyDescent="0.25">
      <c r="A64" s="318" t="s">
        <v>82</v>
      </c>
      <c r="B64" s="319" t="s">
        <v>83</v>
      </c>
      <c r="C64" s="320" t="s">
        <v>84</v>
      </c>
      <c r="D64" s="321" t="s">
        <v>84</v>
      </c>
      <c r="E64" s="322" t="s">
        <v>84</v>
      </c>
    </row>
    <row r="65" spans="1:5" s="314" customFormat="1" ht="15" x14ac:dyDescent="0.25">
      <c r="A65" s="323" t="s">
        <v>85</v>
      </c>
      <c r="B65" s="385" t="s">
        <v>86</v>
      </c>
      <c r="C65" s="324"/>
      <c r="D65" s="325"/>
      <c r="E65" s="326"/>
    </row>
    <row r="66" spans="1:5" s="314" customFormat="1" ht="15" x14ac:dyDescent="0.25">
      <c r="A66" s="327"/>
      <c r="B66" s="386" t="s">
        <v>87</v>
      </c>
      <c r="C66" s="328"/>
      <c r="D66" s="329"/>
      <c r="E66" s="330"/>
    </row>
    <row r="67" spans="1:5" s="314" customFormat="1" ht="15" x14ac:dyDescent="0.25">
      <c r="A67" s="327"/>
      <c r="B67" s="386" t="s">
        <v>88</v>
      </c>
      <c r="C67" s="328"/>
      <c r="D67" s="329"/>
      <c r="E67" s="330"/>
    </row>
    <row r="68" spans="1:5" s="314" customFormat="1" ht="15" x14ac:dyDescent="0.25">
      <c r="A68" s="327"/>
      <c r="B68" s="387" t="s">
        <v>89</v>
      </c>
      <c r="C68" s="331"/>
      <c r="D68" s="332"/>
      <c r="E68" s="333"/>
    </row>
    <row r="69" spans="1:5" s="314" customFormat="1" ht="15" x14ac:dyDescent="0.25">
      <c r="A69" s="327"/>
      <c r="B69" s="288"/>
      <c r="C69" s="334"/>
      <c r="D69" s="334"/>
      <c r="E69" s="335"/>
    </row>
    <row r="70" spans="1:5" s="314" customFormat="1" ht="15" x14ac:dyDescent="0.25">
      <c r="A70" s="336" t="s">
        <v>90</v>
      </c>
      <c r="B70" s="385" t="s">
        <v>91</v>
      </c>
      <c r="C70" s="337"/>
      <c r="D70" s="338">
        <v>0</v>
      </c>
      <c r="E70" s="326"/>
    </row>
    <row r="71" spans="1:5" s="314" customFormat="1" ht="15" x14ac:dyDescent="0.25">
      <c r="A71" s="327"/>
      <c r="B71" s="386" t="s">
        <v>92</v>
      </c>
      <c r="C71" s="328"/>
      <c r="D71" s="329"/>
      <c r="E71" s="330"/>
    </row>
    <row r="72" spans="1:5" s="314" customFormat="1" ht="15" x14ac:dyDescent="0.25">
      <c r="A72" s="327"/>
      <c r="B72" s="386" t="s">
        <v>93</v>
      </c>
      <c r="C72" s="328"/>
      <c r="D72" s="329"/>
      <c r="E72" s="330"/>
    </row>
    <row r="73" spans="1:5" s="314" customFormat="1" ht="15" x14ac:dyDescent="0.25">
      <c r="A73" s="327"/>
      <c r="B73" s="386" t="s">
        <v>94</v>
      </c>
      <c r="C73" s="328"/>
      <c r="D73" s="329"/>
      <c r="E73" s="330"/>
    </row>
    <row r="74" spans="1:5" s="314" customFormat="1" ht="15" x14ac:dyDescent="0.25">
      <c r="A74" s="327"/>
      <c r="B74" s="387" t="s">
        <v>89</v>
      </c>
      <c r="C74" s="331"/>
      <c r="D74" s="332"/>
      <c r="E74" s="333"/>
    </row>
    <row r="75" spans="1:5" s="314" customFormat="1" ht="15" x14ac:dyDescent="0.25">
      <c r="A75" s="339"/>
      <c r="B75" s="340"/>
      <c r="C75" s="341"/>
      <c r="D75" s="341"/>
      <c r="E75" s="342"/>
    </row>
    <row r="76" spans="1:5" s="314" customFormat="1" ht="15" x14ac:dyDescent="0.25">
      <c r="A76" s="336" t="s">
        <v>95</v>
      </c>
      <c r="B76" s="343" t="s">
        <v>96</v>
      </c>
      <c r="C76" s="344"/>
      <c r="D76" s="345"/>
      <c r="E76" s="346"/>
    </row>
    <row r="77" spans="1:5" s="314" customFormat="1" ht="15" x14ac:dyDescent="0.25">
      <c r="A77" s="339"/>
      <c r="B77" s="340"/>
      <c r="C77" s="340"/>
      <c r="D77" s="340"/>
      <c r="E77" s="347"/>
    </row>
    <row r="78" spans="1:5" s="314" customFormat="1" ht="15.75" thickBot="1" x14ac:dyDescent="0.3">
      <c r="A78" s="348"/>
      <c r="B78" s="349"/>
      <c r="C78" s="350"/>
      <c r="D78" s="351" t="s">
        <v>81</v>
      </c>
      <c r="E78" s="352">
        <f>SUM(E65:E76)</f>
        <v>0</v>
      </c>
    </row>
    <row r="79" spans="1:5" s="314" customFormat="1" ht="15" x14ac:dyDescent="0.25">
      <c r="A79" s="353"/>
      <c r="B79" s="354"/>
      <c r="C79" s="355"/>
      <c r="D79" s="356"/>
      <c r="E79" s="355"/>
    </row>
    <row r="80" spans="1:5" s="314" customFormat="1" ht="33.6" customHeight="1" x14ac:dyDescent="0.25">
      <c r="A80" s="413" t="s">
        <v>97</v>
      </c>
      <c r="B80" s="414"/>
      <c r="C80" s="414"/>
      <c r="D80" s="414"/>
      <c r="E80" s="415"/>
    </row>
  </sheetData>
  <mergeCells count="18">
    <mergeCell ref="A80:E80"/>
    <mergeCell ref="A20:E20"/>
    <mergeCell ref="A21:E21"/>
    <mergeCell ref="A23:A24"/>
    <mergeCell ref="A26:A32"/>
    <mergeCell ref="A34:A38"/>
    <mergeCell ref="A40:A43"/>
    <mergeCell ref="A48:E48"/>
    <mergeCell ref="A50:A54"/>
    <mergeCell ref="B56:E56"/>
    <mergeCell ref="A59:E59"/>
    <mergeCell ref="A61:E61"/>
    <mergeCell ref="A15:E15"/>
    <mergeCell ref="B1:D1"/>
    <mergeCell ref="A2:E2"/>
    <mergeCell ref="C9:E9"/>
    <mergeCell ref="A12:E12"/>
    <mergeCell ref="A14:E14"/>
  </mergeCells>
  <dataValidations count="3">
    <dataValidation type="list" allowBlank="1" showInputMessage="1" showErrorMessage="1" sqref="D17:D58" xr:uid="{1F865F1D-2B92-463E-9B75-4ECBF3DC27EF}">
      <formula1>"Choisir une valeur,Assujetti à la TVA,Non assujetti à la TVA,Assujetti partiel à la TVA"</formula1>
    </dataValidation>
    <dataValidation type="list" allowBlank="1" showInputMessage="1" showErrorMessage="1" sqref="C16" xr:uid="{385F5B40-E577-426C-A948-43F65D2FFD12}">
      <formula1>"Choisir une valeur,Assujetti,Assujetti partiel,Non assujetti"</formula1>
    </dataValidation>
    <dataValidation type="list" allowBlank="1" showInputMessage="1" showErrorMessage="1" sqref="C23:C24 C34:C38 C26:C32" xr:uid="{DD639A43-40ED-4AC5-8F6F-55263926E831}">
      <formula1>"Choisir une valeur,Acquisition neuf,Acquisition occasion,Crédit-bail, Location"</formula1>
    </dataValidation>
  </dataValidations>
  <hyperlinks>
    <hyperlink ref="C9" r:id="rId1" xr:uid="{436BC0B3-CF46-4346-ACE3-B8843C184BA9}"/>
    <hyperlink ref="A4" location="_1__BUDGET_PREVISIONNEL_DE_L_OPERATION" display="1/ Le budget prévisionnel de l'opération" xr:uid="{088A6A32-2307-47B6-896E-10095F37AB86}"/>
    <hyperlink ref="A5" location="_2__PLAN_DE_FINANCEMENT" display="2/ Le plan de financement" xr:uid="{0BC70F6A-ED0A-4851-B0B6-7F92BC12875B}"/>
  </hyperlinks>
  <pageMargins left="0.23622047244094491" right="0.23622047244094491" top="0.74803149606299213" bottom="0.74803149606299213" header="0.31496062992125984" footer="0.31496062992125984"/>
  <pageSetup paperSize="9" scale="68" fitToHeight="0" orientation="portrait" r:id="rId2"/>
  <headerFooter>
    <oddFooter>&amp;L&amp;D&amp;C&amp;F</oddFooter>
  </headerFooter>
  <rowBreaks count="1" manualBreakCount="1">
    <brk id="19" max="16383" man="1"/>
  </rowBreaks>
  <drawing r:id="rId3"/>
  <legacy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AT247"/>
  <sheetViews>
    <sheetView zoomScale="120" zoomScaleNormal="120" workbookViewId="0">
      <selection activeCell="Q29" sqref="Q29"/>
    </sheetView>
  </sheetViews>
  <sheetFormatPr baseColWidth="10" defaultColWidth="11.42578125" defaultRowHeight="15" x14ac:dyDescent="0.25"/>
  <cols>
    <col min="1" max="1" width="4.5703125" customWidth="1"/>
    <col min="2" max="2" width="4.42578125" customWidth="1"/>
    <col min="3" max="3" width="34.7109375" customWidth="1"/>
    <col min="4" max="4" width="18" customWidth="1"/>
    <col min="5" max="5" width="14.7109375" customWidth="1"/>
    <col min="6" max="6" width="32.7109375" customWidth="1"/>
    <col min="7" max="7" width="7" style="2" customWidth="1"/>
    <col min="8" max="11" width="10.85546875" style="53"/>
    <col min="12" max="46" width="11.42578125" style="2"/>
  </cols>
  <sheetData>
    <row r="1" spans="1:6" ht="15.75" x14ac:dyDescent="0.25">
      <c r="A1" s="101" t="s">
        <v>98</v>
      </c>
      <c r="B1" s="2"/>
      <c r="C1" s="2"/>
      <c r="D1" s="2"/>
      <c r="E1" s="2"/>
      <c r="F1" s="2"/>
    </row>
    <row r="2" spans="1:6" ht="15.75" thickBot="1" x14ac:dyDescent="0.3">
      <c r="A2" s="2"/>
      <c r="B2" s="2"/>
      <c r="C2" s="2"/>
      <c r="D2" s="2"/>
      <c r="E2" s="2"/>
      <c r="F2" s="2"/>
    </row>
    <row r="3" spans="1:6" ht="21.75" customHeight="1" thickBot="1" x14ac:dyDescent="0.3">
      <c r="A3" s="100"/>
      <c r="B3" s="99"/>
      <c r="C3" s="98" t="s">
        <v>99</v>
      </c>
      <c r="D3" s="75" t="s">
        <v>100</v>
      </c>
      <c r="E3" s="75" t="s">
        <v>101</v>
      </c>
      <c r="F3" s="74" t="s">
        <v>102</v>
      </c>
    </row>
    <row r="4" spans="1:6" ht="13.5" customHeight="1" x14ac:dyDescent="0.25">
      <c r="A4" s="422" t="s">
        <v>103</v>
      </c>
      <c r="B4" s="425" t="s">
        <v>104</v>
      </c>
      <c r="C4" s="97" t="s">
        <v>105</v>
      </c>
      <c r="D4" s="96">
        <v>10000</v>
      </c>
      <c r="E4" s="96">
        <v>30000</v>
      </c>
      <c r="F4" s="95">
        <f>E4-D4</f>
        <v>20000</v>
      </c>
    </row>
    <row r="5" spans="1:6" ht="13.5" customHeight="1" x14ac:dyDescent="0.25">
      <c r="A5" s="423"/>
      <c r="B5" s="426"/>
      <c r="C5" s="91" t="s">
        <v>106</v>
      </c>
      <c r="D5" s="94">
        <v>0</v>
      </c>
      <c r="E5" s="94">
        <v>23000</v>
      </c>
      <c r="F5" s="92">
        <f>E5-D5</f>
        <v>23000</v>
      </c>
    </row>
    <row r="6" spans="1:6" ht="13.5" customHeight="1" x14ac:dyDescent="0.25">
      <c r="A6" s="423"/>
      <c r="B6" s="426"/>
      <c r="C6" s="91" t="s">
        <v>107</v>
      </c>
      <c r="D6" s="94">
        <v>0</v>
      </c>
      <c r="E6" s="93">
        <f>E4/E5</f>
        <v>1.3043478260869565</v>
      </c>
      <c r="F6" s="92"/>
    </row>
    <row r="7" spans="1:6" ht="13.5" customHeight="1" x14ac:dyDescent="0.25">
      <c r="A7" s="423"/>
      <c r="B7" s="426"/>
      <c r="C7" s="91" t="s">
        <v>108</v>
      </c>
      <c r="D7" s="90">
        <v>0.8</v>
      </c>
      <c r="E7" s="90">
        <v>2.4</v>
      </c>
      <c r="F7" s="89">
        <f>E7-D7</f>
        <v>1.5999999999999999</v>
      </c>
    </row>
    <row r="8" spans="1:6" ht="13.5" customHeight="1" thickBot="1" x14ac:dyDescent="0.3">
      <c r="A8" s="423"/>
      <c r="B8" s="426"/>
      <c r="C8" s="135" t="s">
        <v>109</v>
      </c>
      <c r="D8" s="136">
        <f>D4/$D$24</f>
        <v>0.66666666666666663</v>
      </c>
      <c r="E8" s="136">
        <f>E4/$E$24</f>
        <v>0.75</v>
      </c>
      <c r="F8" s="137"/>
    </row>
    <row r="9" spans="1:6" ht="13.5" customHeight="1" x14ac:dyDescent="0.25">
      <c r="A9" s="423"/>
      <c r="B9" s="427" t="s">
        <v>110</v>
      </c>
      <c r="C9" s="138" t="s">
        <v>111</v>
      </c>
      <c r="D9" s="139">
        <v>5000</v>
      </c>
      <c r="E9" s="139">
        <v>10000</v>
      </c>
      <c r="F9" s="140">
        <f>E9-D9</f>
        <v>5000</v>
      </c>
    </row>
    <row r="10" spans="1:6" ht="13.5" customHeight="1" x14ac:dyDescent="0.25">
      <c r="A10" s="423"/>
      <c r="B10" s="428"/>
      <c r="C10" s="141" t="s">
        <v>106</v>
      </c>
      <c r="D10" s="142">
        <v>0</v>
      </c>
      <c r="E10" s="142">
        <v>11000</v>
      </c>
      <c r="F10" s="143">
        <f>E10-D10</f>
        <v>11000</v>
      </c>
    </row>
    <row r="11" spans="1:6" ht="13.5" customHeight="1" x14ac:dyDescent="0.25">
      <c r="A11" s="423"/>
      <c r="B11" s="428"/>
      <c r="C11" s="141" t="s">
        <v>112</v>
      </c>
      <c r="D11" s="144" t="e">
        <f>D9/D10</f>
        <v>#DIV/0!</v>
      </c>
      <c r="E11" s="144">
        <f>E9/E10</f>
        <v>0.90909090909090906</v>
      </c>
      <c r="F11" s="143"/>
    </row>
    <row r="12" spans="1:6" ht="13.5" customHeight="1" x14ac:dyDescent="0.25">
      <c r="A12" s="423"/>
      <c r="B12" s="428"/>
      <c r="C12" s="141" t="s">
        <v>113</v>
      </c>
      <c r="D12" s="145">
        <v>2.5</v>
      </c>
      <c r="E12" s="145">
        <v>5</v>
      </c>
      <c r="F12" s="146">
        <f>E12-D12</f>
        <v>2.5</v>
      </c>
    </row>
    <row r="13" spans="1:6" ht="13.5" customHeight="1" thickBot="1" x14ac:dyDescent="0.3">
      <c r="A13" s="423"/>
      <c r="B13" s="428"/>
      <c r="C13" s="141" t="s">
        <v>109</v>
      </c>
      <c r="D13" s="145">
        <f>D9/$D$24</f>
        <v>0.33333333333333331</v>
      </c>
      <c r="E13" s="145">
        <f>E9/$E$24</f>
        <v>0.25</v>
      </c>
      <c r="F13" s="146"/>
    </row>
    <row r="14" spans="1:6" ht="13.5" customHeight="1" x14ac:dyDescent="0.25">
      <c r="A14" s="423"/>
      <c r="B14" s="439" t="s">
        <v>114</v>
      </c>
      <c r="C14" s="97" t="s">
        <v>115</v>
      </c>
      <c r="D14" s="96">
        <v>0</v>
      </c>
      <c r="E14" s="96">
        <v>0</v>
      </c>
      <c r="F14" s="95">
        <f>E14-D14</f>
        <v>0</v>
      </c>
    </row>
    <row r="15" spans="1:6" ht="13.5" customHeight="1" x14ac:dyDescent="0.25">
      <c r="A15" s="423"/>
      <c r="B15" s="440"/>
      <c r="C15" s="91" t="s">
        <v>106</v>
      </c>
      <c r="D15" s="94">
        <v>0</v>
      </c>
      <c r="E15" s="94">
        <v>0</v>
      </c>
      <c r="F15" s="92">
        <f>E15-D15</f>
        <v>0</v>
      </c>
    </row>
    <row r="16" spans="1:6" ht="13.5" customHeight="1" x14ac:dyDescent="0.25">
      <c r="A16" s="423"/>
      <c r="B16" s="440"/>
      <c r="C16" s="91" t="s">
        <v>116</v>
      </c>
      <c r="D16" s="93" t="e">
        <f>D14/D15</f>
        <v>#DIV/0!</v>
      </c>
      <c r="E16" s="93" t="e">
        <f>E14/E15</f>
        <v>#DIV/0!</v>
      </c>
      <c r="F16" s="92"/>
    </row>
    <row r="17" spans="1:11" ht="13.5" customHeight="1" x14ac:dyDescent="0.25">
      <c r="A17" s="423"/>
      <c r="B17" s="440"/>
      <c r="C17" s="91" t="s">
        <v>117</v>
      </c>
      <c r="D17" s="90">
        <v>0</v>
      </c>
      <c r="E17" s="90">
        <v>0</v>
      </c>
      <c r="F17" s="89">
        <f>E17-D17</f>
        <v>0</v>
      </c>
    </row>
    <row r="18" spans="1:11" ht="13.5" customHeight="1" thickBot="1" x14ac:dyDescent="0.3">
      <c r="A18" s="423"/>
      <c r="B18" s="440"/>
      <c r="C18" s="91" t="s">
        <v>109</v>
      </c>
      <c r="D18" s="90">
        <v>0</v>
      </c>
      <c r="E18" s="90">
        <f>E14/$E$24</f>
        <v>0</v>
      </c>
      <c r="F18" s="89"/>
    </row>
    <row r="19" spans="1:11" ht="13.5" customHeight="1" x14ac:dyDescent="0.25">
      <c r="A19" s="423"/>
      <c r="B19" s="439" t="s">
        <v>118</v>
      </c>
      <c r="C19" s="97" t="s">
        <v>119</v>
      </c>
      <c r="D19" s="96">
        <v>0</v>
      </c>
      <c r="E19" s="96">
        <v>0</v>
      </c>
      <c r="F19" s="95">
        <f>E19-D19</f>
        <v>0</v>
      </c>
    </row>
    <row r="20" spans="1:11" ht="13.5" customHeight="1" x14ac:dyDescent="0.25">
      <c r="A20" s="423"/>
      <c r="B20" s="440"/>
      <c r="C20" s="91" t="s">
        <v>106</v>
      </c>
      <c r="D20" s="94">
        <v>0</v>
      </c>
      <c r="E20" s="94">
        <v>0</v>
      </c>
      <c r="F20" s="92">
        <f>E20-D20</f>
        <v>0</v>
      </c>
    </row>
    <row r="21" spans="1:11" ht="13.5" customHeight="1" x14ac:dyDescent="0.25">
      <c r="A21" s="423"/>
      <c r="B21" s="440"/>
      <c r="C21" s="91" t="s">
        <v>116</v>
      </c>
      <c r="D21" s="93" t="e">
        <f>D19/D20</f>
        <v>#DIV/0!</v>
      </c>
      <c r="E21" s="93" t="e">
        <f>E19/E20</f>
        <v>#DIV/0!</v>
      </c>
      <c r="F21" s="92"/>
    </row>
    <row r="22" spans="1:11" ht="13.5" customHeight="1" x14ac:dyDescent="0.25">
      <c r="A22" s="423"/>
      <c r="B22" s="440"/>
      <c r="C22" s="91" t="s">
        <v>117</v>
      </c>
      <c r="D22" s="90">
        <v>0</v>
      </c>
      <c r="E22" s="90">
        <v>0</v>
      </c>
      <c r="F22" s="89">
        <f>E22-D22</f>
        <v>0</v>
      </c>
    </row>
    <row r="23" spans="1:11" ht="13.5" customHeight="1" thickBot="1" x14ac:dyDescent="0.3">
      <c r="A23" s="423"/>
      <c r="B23" s="440"/>
      <c r="C23" s="91" t="s">
        <v>109</v>
      </c>
      <c r="D23" s="90">
        <v>0</v>
      </c>
      <c r="E23" s="90">
        <f>E19/$E$24</f>
        <v>0</v>
      </c>
      <c r="F23" s="89"/>
    </row>
    <row r="24" spans="1:11" ht="22.5" x14ac:dyDescent="0.25">
      <c r="A24" s="423"/>
      <c r="B24" s="441" t="s">
        <v>120</v>
      </c>
      <c r="C24" s="88" t="s">
        <v>121</v>
      </c>
      <c r="D24" s="87">
        <f>D4+D9+D14+D19</f>
        <v>15000</v>
      </c>
      <c r="E24" s="86">
        <f>E4+E9+E14</f>
        <v>40000</v>
      </c>
      <c r="F24" s="85">
        <f>E24-D24</f>
        <v>25000</v>
      </c>
      <c r="H24" s="224" t="s">
        <v>122</v>
      </c>
    </row>
    <row r="25" spans="1:11" ht="18.75" customHeight="1" x14ac:dyDescent="0.25">
      <c r="A25" s="423"/>
      <c r="B25" s="442"/>
      <c r="C25" s="462" t="s">
        <v>123</v>
      </c>
      <c r="D25" s="454">
        <f>D4+D14+D19</f>
        <v>10000</v>
      </c>
      <c r="E25" s="454">
        <f>E4+E14</f>
        <v>30000</v>
      </c>
      <c r="F25" s="464">
        <f>E25-D25</f>
        <v>20000</v>
      </c>
      <c r="H25" s="225" t="s">
        <v>124</v>
      </c>
      <c r="K25" s="225" t="s">
        <v>125</v>
      </c>
    </row>
    <row r="26" spans="1:11" ht="72" customHeight="1" x14ac:dyDescent="0.25">
      <c r="A26" s="423"/>
      <c r="B26" s="442"/>
      <c r="C26" s="463"/>
      <c r="D26" s="455"/>
      <c r="E26" s="455"/>
      <c r="F26" s="465"/>
      <c r="H26" s="226">
        <f>F25-E28*F24</f>
        <v>1250</v>
      </c>
      <c r="K26" s="227">
        <f>H26/F25</f>
        <v>6.25E-2</v>
      </c>
    </row>
    <row r="27" spans="1:11" x14ac:dyDescent="0.25">
      <c r="A27" s="423"/>
      <c r="B27" s="442"/>
      <c r="C27" s="84" t="s">
        <v>126</v>
      </c>
      <c r="D27" s="83">
        <f>D7+D12+D17</f>
        <v>3.3</v>
      </c>
      <c r="E27" s="83">
        <f>E7+E12+E17</f>
        <v>7.4</v>
      </c>
      <c r="F27" s="56"/>
    </row>
    <row r="28" spans="1:11" ht="32.25" x14ac:dyDescent="0.25">
      <c r="A28" s="423"/>
      <c r="B28" s="442"/>
      <c r="C28" s="82" t="s">
        <v>127</v>
      </c>
      <c r="D28" s="81">
        <f>D25/D24</f>
        <v>0.66666666666666663</v>
      </c>
      <c r="E28" s="81">
        <f>E25/E24</f>
        <v>0.75</v>
      </c>
      <c r="F28" s="81">
        <f>F25/F24</f>
        <v>0.8</v>
      </c>
    </row>
    <row r="29" spans="1:11" ht="50.25" customHeight="1" x14ac:dyDescent="0.25">
      <c r="A29" s="423"/>
      <c r="B29" s="442"/>
      <c r="C29" s="456" t="s">
        <v>128</v>
      </c>
      <c r="D29" s="458">
        <f>(D4+D14+D19)* (1/0.9*0.201*I30+1/0.9*0.272*J30+1/0.9*0.345*K30)</f>
        <v>2233.3333333333335</v>
      </c>
      <c r="E29" s="458">
        <f>(E4+E14+E19)* (1/0.9*0.201*I30+1/0.9*0.272*J30+1/0.9*0.345*K30)</f>
        <v>6700.0000000000009</v>
      </c>
      <c r="F29" s="460">
        <f>E29-D29</f>
        <v>4466.6666666666679</v>
      </c>
      <c r="G29" s="357" t="s">
        <v>129</v>
      </c>
      <c r="H29" s="358" t="s">
        <v>130</v>
      </c>
      <c r="I29" s="359" t="s">
        <v>131</v>
      </c>
      <c r="J29" s="359" t="s">
        <v>132</v>
      </c>
      <c r="K29" s="359" t="s">
        <v>133</v>
      </c>
    </row>
    <row r="30" spans="1:11" ht="16.5" customHeight="1" x14ac:dyDescent="0.25">
      <c r="A30" s="423"/>
      <c r="B30" s="443"/>
      <c r="C30" s="457"/>
      <c r="D30" s="459"/>
      <c r="E30" s="459"/>
      <c r="F30" s="461"/>
      <c r="G30" s="360"/>
      <c r="H30" s="358" t="s">
        <v>134</v>
      </c>
      <c r="I30" s="361">
        <v>1</v>
      </c>
      <c r="J30" s="361">
        <v>0</v>
      </c>
      <c r="K30" s="361">
        <v>0</v>
      </c>
    </row>
    <row r="31" spans="1:11" ht="23.25" customHeight="1" thickBot="1" x14ac:dyDescent="0.3">
      <c r="A31" s="424"/>
      <c r="B31" s="444"/>
      <c r="C31" s="80" t="s">
        <v>135</v>
      </c>
      <c r="D31" s="79"/>
      <c r="E31" s="78" t="s">
        <v>136</v>
      </c>
      <c r="F31" s="77"/>
    </row>
    <row r="32" spans="1:11" ht="22.5" customHeight="1" x14ac:dyDescent="0.25">
      <c r="A32" s="429" t="s">
        <v>137</v>
      </c>
      <c r="B32" s="430"/>
      <c r="C32" s="76"/>
      <c r="D32" s="75" t="s">
        <v>100</v>
      </c>
      <c r="E32" s="75" t="s">
        <v>101</v>
      </c>
      <c r="F32" s="74" t="s">
        <v>138</v>
      </c>
    </row>
    <row r="33" spans="1:11" ht="13.5" customHeight="1" x14ac:dyDescent="0.25">
      <c r="A33" s="431"/>
      <c r="B33" s="432"/>
      <c r="C33" s="73" t="s">
        <v>139</v>
      </c>
      <c r="D33" s="72"/>
      <c r="E33" s="72"/>
      <c r="F33" s="71"/>
    </row>
    <row r="34" spans="1:11" ht="13.5" customHeight="1" x14ac:dyDescent="0.25">
      <c r="A34" s="431"/>
      <c r="B34" s="432"/>
      <c r="C34" s="219" t="s">
        <v>140</v>
      </c>
      <c r="D34" s="220"/>
      <c r="E34" s="220"/>
      <c r="F34" s="221"/>
    </row>
    <row r="35" spans="1:11" ht="13.5" customHeight="1" x14ac:dyDescent="0.25">
      <c r="A35" s="431"/>
      <c r="B35" s="432"/>
      <c r="C35" s="58" t="s">
        <v>141</v>
      </c>
      <c r="D35" s="64"/>
      <c r="E35" s="64">
        <v>5000</v>
      </c>
      <c r="F35" s="70">
        <f>E35-D35</f>
        <v>5000</v>
      </c>
    </row>
    <row r="36" spans="1:11" ht="13.5" customHeight="1" x14ac:dyDescent="0.25">
      <c r="A36" s="431"/>
      <c r="B36" s="432"/>
      <c r="C36" s="69" t="s">
        <v>142</v>
      </c>
      <c r="D36" s="62"/>
      <c r="E36" s="62"/>
      <c r="F36" s="56"/>
    </row>
    <row r="37" spans="1:11" ht="13.5" customHeight="1" x14ac:dyDescent="0.25">
      <c r="A37" s="431"/>
      <c r="B37" s="432"/>
      <c r="C37" s="69" t="s">
        <v>143</v>
      </c>
      <c r="D37" s="62"/>
      <c r="E37" s="62"/>
      <c r="F37" s="56"/>
    </row>
    <row r="38" spans="1:11" ht="13.5" customHeight="1" x14ac:dyDescent="0.25">
      <c r="A38" s="431"/>
      <c r="B38" s="432"/>
      <c r="C38" s="69" t="s">
        <v>144</v>
      </c>
      <c r="D38" s="62"/>
      <c r="E38" s="62"/>
      <c r="F38" s="56"/>
    </row>
    <row r="39" spans="1:11" ht="13.5" customHeight="1" x14ac:dyDescent="0.25">
      <c r="A39" s="431"/>
      <c r="B39" s="432"/>
      <c r="C39" s="58" t="s">
        <v>145</v>
      </c>
      <c r="D39" s="65">
        <v>24000</v>
      </c>
      <c r="E39" s="65">
        <v>27000</v>
      </c>
      <c r="F39" s="56">
        <f>E39-D39</f>
        <v>3000</v>
      </c>
    </row>
    <row r="40" spans="1:11" x14ac:dyDescent="0.25">
      <c r="A40" s="431"/>
      <c r="B40" s="432"/>
      <c r="C40" s="435" t="s">
        <v>146</v>
      </c>
      <c r="D40" s="68" t="s">
        <v>147</v>
      </c>
      <c r="E40" s="67">
        <v>20000</v>
      </c>
      <c r="F40" s="66"/>
      <c r="H40" s="2"/>
      <c r="I40" s="2"/>
      <c r="J40" s="2"/>
      <c r="K40" s="2"/>
    </row>
    <row r="41" spans="1:11" x14ac:dyDescent="0.25">
      <c r="A41" s="431"/>
      <c r="B41" s="432"/>
      <c r="C41" s="436"/>
      <c r="D41" s="68" t="s">
        <v>148</v>
      </c>
      <c r="E41" s="67">
        <v>7000</v>
      </c>
      <c r="F41" s="66"/>
      <c r="H41" s="2"/>
      <c r="I41" s="2"/>
      <c r="J41" s="2"/>
      <c r="K41" s="2"/>
    </row>
    <row r="42" spans="1:11" ht="13.5" customHeight="1" x14ac:dyDescent="0.25">
      <c r="A42" s="431"/>
      <c r="B42" s="432"/>
      <c r="C42" s="58" t="s">
        <v>149</v>
      </c>
      <c r="D42" s="65"/>
      <c r="E42" s="65">
        <f>E28*E39</f>
        <v>20250</v>
      </c>
      <c r="F42" s="56">
        <f>E42-D42</f>
        <v>20250</v>
      </c>
    </row>
    <row r="43" spans="1:11" ht="21" customHeight="1" x14ac:dyDescent="0.25">
      <c r="A43" s="431"/>
      <c r="B43" s="432"/>
      <c r="C43" s="58" t="s">
        <v>150</v>
      </c>
      <c r="D43" s="64"/>
      <c r="E43" s="64">
        <v>25</v>
      </c>
      <c r="F43" s="63" t="str">
        <f>E43-D43&amp;" sous stations supplémentaires"</f>
        <v>25 sous stations supplémentaires</v>
      </c>
    </row>
    <row r="44" spans="1:11" ht="13.5" customHeight="1" x14ac:dyDescent="0.25">
      <c r="A44" s="431"/>
      <c r="B44" s="432"/>
      <c r="C44" s="58" t="s">
        <v>151</v>
      </c>
      <c r="D44" s="62"/>
      <c r="E44" s="62"/>
      <c r="F44" s="56"/>
    </row>
    <row r="45" spans="1:11" ht="13.5" customHeight="1" x14ac:dyDescent="0.25">
      <c r="A45" s="431"/>
      <c r="B45" s="432"/>
      <c r="C45" s="58" t="s">
        <v>152</v>
      </c>
      <c r="D45" s="62"/>
      <c r="E45" s="62"/>
      <c r="F45" s="56" t="str">
        <f>E45-D45&amp;" eq logts supplémentaires"</f>
        <v>0 eq logts supplémentaires</v>
      </c>
    </row>
    <row r="46" spans="1:11" ht="9.75" customHeight="1" x14ac:dyDescent="0.25">
      <c r="A46" s="431"/>
      <c r="B46" s="432"/>
      <c r="C46" s="437" t="s">
        <v>153</v>
      </c>
      <c r="D46" s="60"/>
      <c r="E46" s="60">
        <f>E39/E35</f>
        <v>5.4</v>
      </c>
      <c r="F46" s="59">
        <f>F39/F35</f>
        <v>0.6</v>
      </c>
    </row>
    <row r="47" spans="1:11" ht="12" customHeight="1" x14ac:dyDescent="0.25">
      <c r="A47" s="431"/>
      <c r="B47" s="432"/>
      <c r="C47" s="438"/>
      <c r="D47" s="445" t="s">
        <v>154</v>
      </c>
      <c r="E47" s="446"/>
      <c r="F47" s="447"/>
    </row>
    <row r="48" spans="1:11" ht="21.75" customHeight="1" x14ac:dyDescent="0.25">
      <c r="A48" s="431"/>
      <c r="B48" s="432"/>
      <c r="C48" s="61" t="s">
        <v>155</v>
      </c>
      <c r="D48" s="60"/>
      <c r="E48" s="60">
        <f>E42/E35</f>
        <v>4.05</v>
      </c>
      <c r="F48" s="59">
        <f>E48-D48</f>
        <v>4.05</v>
      </c>
    </row>
    <row r="49" spans="1:7" ht="13.5" customHeight="1" x14ac:dyDescent="0.25">
      <c r="A49" s="431"/>
      <c r="B49" s="432"/>
      <c r="C49" s="58" t="s">
        <v>156</v>
      </c>
      <c r="D49" s="57"/>
      <c r="E49" s="57">
        <f>E39/E24</f>
        <v>0.67500000000000004</v>
      </c>
      <c r="F49" s="56"/>
    </row>
    <row r="50" spans="1:7" ht="13.5" customHeight="1" x14ac:dyDescent="0.25">
      <c r="A50" s="431"/>
      <c r="B50" s="432"/>
      <c r="C50" s="55" t="s">
        <v>157</v>
      </c>
      <c r="D50" s="448">
        <v>2016</v>
      </c>
      <c r="E50" s="449"/>
      <c r="F50" s="450"/>
    </row>
    <row r="51" spans="1:7" ht="16.5" customHeight="1" thickBot="1" x14ac:dyDescent="0.3">
      <c r="A51" s="433"/>
      <c r="B51" s="434"/>
      <c r="C51" s="54" t="s">
        <v>158</v>
      </c>
      <c r="D51" s="451"/>
      <c r="E51" s="452"/>
      <c r="F51" s="453"/>
    </row>
    <row r="52" spans="1:7" ht="24" customHeight="1" x14ac:dyDescent="0.25">
      <c r="A52" s="2"/>
      <c r="B52" s="2"/>
      <c r="C52" s="2"/>
      <c r="D52" s="2"/>
      <c r="E52" s="2"/>
      <c r="F52" s="2"/>
    </row>
    <row r="53" spans="1:7" ht="15.75" thickBot="1" x14ac:dyDescent="0.3">
      <c r="A53" s="2"/>
      <c r="B53" s="264"/>
      <c r="C53" s="265" t="s">
        <v>159</v>
      </c>
      <c r="D53" s="264"/>
      <c r="E53" s="264"/>
      <c r="F53" s="264"/>
      <c r="G53" s="264"/>
    </row>
    <row r="54" spans="1:7" ht="15.75" thickBot="1" x14ac:dyDescent="0.3">
      <c r="A54" s="2"/>
      <c r="B54" s="264"/>
      <c r="C54" s="266"/>
      <c r="D54" s="267" t="s">
        <v>160</v>
      </c>
      <c r="E54" s="267" t="s">
        <v>161</v>
      </c>
      <c r="F54" s="267" t="s">
        <v>162</v>
      </c>
      <c r="G54" s="264"/>
    </row>
    <row r="55" spans="1:7" ht="15.75" thickBot="1" x14ac:dyDescent="0.3">
      <c r="A55" s="2"/>
      <c r="B55" s="264"/>
      <c r="C55" s="268" t="s">
        <v>163</v>
      </c>
      <c r="D55" s="269" t="s">
        <v>164</v>
      </c>
      <c r="E55" s="270" t="s">
        <v>165</v>
      </c>
      <c r="F55" s="270" t="s">
        <v>165</v>
      </c>
      <c r="G55" s="264"/>
    </row>
    <row r="56" spans="1:7" ht="23.25" thickBot="1" x14ac:dyDescent="0.3">
      <c r="A56" s="2"/>
      <c r="B56" s="264"/>
      <c r="C56" s="271" t="s">
        <v>166</v>
      </c>
      <c r="D56" s="272" t="s">
        <v>167</v>
      </c>
      <c r="E56" s="273" t="s">
        <v>165</v>
      </c>
      <c r="F56" s="273" t="s">
        <v>165</v>
      </c>
      <c r="G56" s="264"/>
    </row>
    <row r="57" spans="1:7" ht="15.75" thickBot="1" x14ac:dyDescent="0.3">
      <c r="A57" s="2"/>
      <c r="B57" s="264"/>
      <c r="C57" s="271" t="s">
        <v>168</v>
      </c>
      <c r="D57" s="272" t="s">
        <v>167</v>
      </c>
      <c r="E57" s="273" t="s">
        <v>165</v>
      </c>
      <c r="F57" s="273" t="s">
        <v>165</v>
      </c>
      <c r="G57" s="264"/>
    </row>
    <row r="58" spans="1:7" ht="15.75" thickBot="1" x14ac:dyDescent="0.3">
      <c r="A58" s="2"/>
      <c r="B58" s="264"/>
      <c r="C58" s="268" t="s">
        <v>169</v>
      </c>
      <c r="D58" s="269" t="s">
        <v>170</v>
      </c>
      <c r="E58" s="270" t="s">
        <v>165</v>
      </c>
      <c r="F58" s="270" t="s">
        <v>165</v>
      </c>
      <c r="G58" s="264"/>
    </row>
    <row r="59" spans="1:7" ht="15.75" thickBot="1" x14ac:dyDescent="0.3">
      <c r="A59" s="2"/>
      <c r="B59" s="264"/>
      <c r="C59" s="271" t="s">
        <v>171</v>
      </c>
      <c r="D59" s="272"/>
      <c r="E59" s="273" t="s">
        <v>165</v>
      </c>
      <c r="F59" s="273" t="s">
        <v>165</v>
      </c>
      <c r="G59" s="264"/>
    </row>
    <row r="60" spans="1:7" ht="15.75" thickBot="1" x14ac:dyDescent="0.3">
      <c r="A60" s="2"/>
      <c r="B60" s="264"/>
      <c r="C60" s="271" t="s">
        <v>172</v>
      </c>
      <c r="D60" s="272"/>
      <c r="E60" s="273" t="s">
        <v>165</v>
      </c>
      <c r="F60" s="273" t="s">
        <v>165</v>
      </c>
      <c r="G60" s="264"/>
    </row>
    <row r="61" spans="1:7" ht="15.75" thickBot="1" x14ac:dyDescent="0.3">
      <c r="A61" s="2"/>
      <c r="B61" s="264"/>
      <c r="C61" s="268" t="s">
        <v>173</v>
      </c>
      <c r="D61" s="269" t="s">
        <v>174</v>
      </c>
      <c r="E61" s="270" t="s">
        <v>165</v>
      </c>
      <c r="F61" s="270" t="s">
        <v>165</v>
      </c>
      <c r="G61" s="264"/>
    </row>
    <row r="62" spans="1:7" ht="15.75" thickBot="1" x14ac:dyDescent="0.3">
      <c r="A62" s="2"/>
      <c r="B62" s="264"/>
      <c r="C62" s="271" t="s">
        <v>171</v>
      </c>
      <c r="D62" s="272"/>
      <c r="E62" s="273" t="s">
        <v>165</v>
      </c>
      <c r="F62" s="273" t="s">
        <v>165</v>
      </c>
      <c r="G62" s="264"/>
    </row>
    <row r="63" spans="1:7" ht="15.75" thickBot="1" x14ac:dyDescent="0.3">
      <c r="A63" s="2"/>
      <c r="B63" s="264"/>
      <c r="C63" s="271" t="s">
        <v>172</v>
      </c>
      <c r="D63" s="272"/>
      <c r="E63" s="273" t="s">
        <v>165</v>
      </c>
      <c r="F63" s="273" t="s">
        <v>165</v>
      </c>
      <c r="G63" s="264"/>
    </row>
    <row r="64" spans="1:7" ht="15.75" thickBot="1" x14ac:dyDescent="0.3">
      <c r="A64" s="2"/>
      <c r="B64" s="264"/>
      <c r="C64" s="268" t="s">
        <v>175</v>
      </c>
      <c r="D64" s="269" t="s">
        <v>176</v>
      </c>
      <c r="E64" s="251" t="e">
        <f>(E58+E61)/E56</f>
        <v>#VALUE!</v>
      </c>
      <c r="F64" s="251" t="e">
        <f>(F58+F61)/F56</f>
        <v>#VALUE!</v>
      </c>
      <c r="G64" s="264"/>
    </row>
    <row r="65" spans="1:11" ht="23.25" thickBot="1" x14ac:dyDescent="0.3">
      <c r="A65" s="2"/>
      <c r="B65" s="264"/>
      <c r="C65" s="268" t="s">
        <v>177</v>
      </c>
      <c r="D65" s="269" t="s">
        <v>176</v>
      </c>
      <c r="E65" s="251" t="s">
        <v>165</v>
      </c>
      <c r="F65" s="362" t="s">
        <v>165</v>
      </c>
      <c r="G65" s="264"/>
    </row>
    <row r="66" spans="1:11" x14ac:dyDescent="0.25">
      <c r="A66" s="2"/>
      <c r="B66" s="264"/>
      <c r="C66" s="264"/>
      <c r="D66" s="264"/>
      <c r="E66" s="264"/>
      <c r="F66" s="264"/>
      <c r="G66" s="264"/>
    </row>
    <row r="67" spans="1:11" s="2" customFormat="1" x14ac:dyDescent="0.25">
      <c r="H67" s="53"/>
      <c r="I67" s="53"/>
      <c r="J67" s="53"/>
      <c r="K67" s="53"/>
    </row>
    <row r="68" spans="1:11" s="2" customFormat="1" x14ac:dyDescent="0.25">
      <c r="H68" s="53"/>
      <c r="I68" s="53"/>
      <c r="J68" s="53"/>
      <c r="K68" s="53"/>
    </row>
    <row r="69" spans="1:11" s="2" customFormat="1" x14ac:dyDescent="0.25">
      <c r="H69" s="53"/>
      <c r="I69" s="53"/>
      <c r="J69" s="53"/>
      <c r="K69" s="53"/>
    </row>
    <row r="70" spans="1:11" s="2" customFormat="1" x14ac:dyDescent="0.25">
      <c r="H70" s="53"/>
      <c r="I70" s="53"/>
      <c r="J70" s="53"/>
      <c r="K70" s="53"/>
    </row>
    <row r="71" spans="1:11" s="2" customFormat="1" x14ac:dyDescent="0.25">
      <c r="H71" s="53"/>
      <c r="I71" s="53"/>
      <c r="J71" s="53"/>
      <c r="K71" s="53"/>
    </row>
    <row r="72" spans="1:11" s="2" customFormat="1" x14ac:dyDescent="0.25">
      <c r="H72" s="53"/>
      <c r="I72" s="53"/>
      <c r="J72" s="53"/>
      <c r="K72" s="53"/>
    </row>
    <row r="73" spans="1:11" s="2" customFormat="1" x14ac:dyDescent="0.25">
      <c r="H73" s="53"/>
      <c r="I73" s="53"/>
      <c r="J73" s="53"/>
      <c r="K73" s="53"/>
    </row>
    <row r="74" spans="1:11" s="2" customFormat="1" x14ac:dyDescent="0.25">
      <c r="H74" s="53"/>
      <c r="I74" s="53"/>
      <c r="J74" s="53"/>
      <c r="K74" s="53"/>
    </row>
    <row r="75" spans="1:11" s="2" customFormat="1" x14ac:dyDescent="0.25">
      <c r="H75" s="53"/>
      <c r="I75" s="53"/>
      <c r="J75" s="53"/>
      <c r="K75" s="53"/>
    </row>
    <row r="76" spans="1:11" s="2" customFormat="1" x14ac:dyDescent="0.25">
      <c r="H76" s="53"/>
      <c r="I76" s="53"/>
      <c r="J76" s="53"/>
      <c r="K76" s="53"/>
    </row>
    <row r="77" spans="1:11" s="2" customFormat="1" x14ac:dyDescent="0.25">
      <c r="H77" s="53"/>
      <c r="I77" s="53"/>
      <c r="J77" s="53"/>
      <c r="K77" s="53"/>
    </row>
    <row r="78" spans="1:11" s="2" customFormat="1" x14ac:dyDescent="0.25">
      <c r="H78" s="53"/>
      <c r="I78" s="53"/>
      <c r="J78" s="53"/>
      <c r="K78" s="53"/>
    </row>
    <row r="79" spans="1:11" s="2" customFormat="1" x14ac:dyDescent="0.25">
      <c r="H79" s="53"/>
      <c r="I79" s="53"/>
      <c r="J79" s="53"/>
      <c r="K79" s="53"/>
    </row>
    <row r="80" spans="1:11" s="2" customFormat="1" x14ac:dyDescent="0.25">
      <c r="H80" s="53"/>
      <c r="I80" s="53"/>
      <c r="J80" s="53"/>
      <c r="K80" s="53"/>
    </row>
    <row r="81" spans="8:11" s="2" customFormat="1" x14ac:dyDescent="0.25">
      <c r="H81" s="53"/>
      <c r="I81" s="53"/>
      <c r="J81" s="53"/>
      <c r="K81" s="53"/>
    </row>
    <row r="82" spans="8:11" s="2" customFormat="1" x14ac:dyDescent="0.25">
      <c r="H82" s="53"/>
      <c r="I82" s="53"/>
      <c r="J82" s="53"/>
      <c r="K82" s="53"/>
    </row>
    <row r="83" spans="8:11" s="2" customFormat="1" x14ac:dyDescent="0.25">
      <c r="H83" s="53"/>
      <c r="I83" s="53"/>
      <c r="J83" s="53"/>
      <c r="K83" s="53"/>
    </row>
    <row r="84" spans="8:11" s="2" customFormat="1" x14ac:dyDescent="0.25">
      <c r="H84" s="53"/>
      <c r="I84" s="53"/>
      <c r="J84" s="53"/>
      <c r="K84" s="53"/>
    </row>
    <row r="85" spans="8:11" s="2" customFormat="1" x14ac:dyDescent="0.25">
      <c r="H85" s="53"/>
      <c r="I85" s="53"/>
      <c r="J85" s="53"/>
      <c r="K85" s="53"/>
    </row>
    <row r="86" spans="8:11" s="2" customFormat="1" x14ac:dyDescent="0.25">
      <c r="H86" s="53"/>
      <c r="I86" s="53"/>
      <c r="J86" s="53"/>
      <c r="K86" s="53"/>
    </row>
    <row r="87" spans="8:11" s="2" customFormat="1" x14ac:dyDescent="0.25">
      <c r="H87" s="53"/>
      <c r="I87" s="53"/>
      <c r="J87" s="53"/>
      <c r="K87" s="53"/>
    </row>
    <row r="88" spans="8:11" s="2" customFormat="1" x14ac:dyDescent="0.25">
      <c r="H88" s="53"/>
      <c r="I88" s="53"/>
      <c r="J88" s="53"/>
      <c r="K88" s="53"/>
    </row>
    <row r="89" spans="8:11" s="2" customFormat="1" x14ac:dyDescent="0.25">
      <c r="H89" s="53"/>
      <c r="I89" s="53"/>
      <c r="J89" s="53"/>
      <c r="K89" s="53"/>
    </row>
    <row r="90" spans="8:11" s="2" customFormat="1" x14ac:dyDescent="0.25">
      <c r="H90" s="53"/>
      <c r="I90" s="53"/>
      <c r="J90" s="53"/>
      <c r="K90" s="53"/>
    </row>
    <row r="91" spans="8:11" s="2" customFormat="1" x14ac:dyDescent="0.25">
      <c r="H91" s="53"/>
      <c r="I91" s="53"/>
      <c r="J91" s="53"/>
      <c r="K91" s="53"/>
    </row>
    <row r="92" spans="8:11" s="2" customFormat="1" x14ac:dyDescent="0.25">
      <c r="H92" s="53"/>
      <c r="I92" s="53"/>
      <c r="J92" s="53"/>
      <c r="K92" s="53"/>
    </row>
    <row r="93" spans="8:11" s="2" customFormat="1" x14ac:dyDescent="0.25">
      <c r="H93" s="53"/>
      <c r="I93" s="53"/>
      <c r="J93" s="53"/>
      <c r="K93" s="53"/>
    </row>
    <row r="94" spans="8:11" s="2" customFormat="1" x14ac:dyDescent="0.25">
      <c r="H94" s="53"/>
      <c r="I94" s="53"/>
      <c r="J94" s="53"/>
      <c r="K94" s="53"/>
    </row>
    <row r="95" spans="8:11" s="2" customFormat="1" x14ac:dyDescent="0.25">
      <c r="H95" s="53"/>
      <c r="I95" s="53"/>
      <c r="J95" s="53"/>
      <c r="K95" s="53"/>
    </row>
    <row r="96" spans="8:11" s="2" customFormat="1" x14ac:dyDescent="0.25">
      <c r="H96" s="53"/>
      <c r="I96" s="53"/>
      <c r="J96" s="53"/>
      <c r="K96" s="53"/>
    </row>
    <row r="97" spans="8:11" s="2" customFormat="1" x14ac:dyDescent="0.25">
      <c r="H97" s="53"/>
      <c r="I97" s="53"/>
      <c r="J97" s="53"/>
      <c r="K97" s="53"/>
    </row>
    <row r="98" spans="8:11" s="2" customFormat="1" x14ac:dyDescent="0.25">
      <c r="H98" s="53"/>
      <c r="I98" s="53"/>
      <c r="J98" s="53"/>
      <c r="K98" s="53"/>
    </row>
    <row r="99" spans="8:11" s="2" customFormat="1" x14ac:dyDescent="0.25">
      <c r="H99" s="53"/>
      <c r="I99" s="53"/>
      <c r="J99" s="53"/>
      <c r="K99" s="53"/>
    </row>
    <row r="100" spans="8:11" s="2" customFormat="1" x14ac:dyDescent="0.25">
      <c r="H100" s="53"/>
      <c r="I100" s="53"/>
      <c r="J100" s="53"/>
      <c r="K100" s="53"/>
    </row>
    <row r="101" spans="8:11" s="2" customFormat="1" x14ac:dyDescent="0.25">
      <c r="H101" s="53"/>
      <c r="I101" s="53"/>
      <c r="J101" s="53"/>
      <c r="K101" s="53"/>
    </row>
    <row r="102" spans="8:11" s="2" customFormat="1" x14ac:dyDescent="0.25">
      <c r="H102" s="53"/>
      <c r="I102" s="53"/>
      <c r="J102" s="53"/>
      <c r="K102" s="53"/>
    </row>
    <row r="103" spans="8:11" s="2" customFormat="1" x14ac:dyDescent="0.25">
      <c r="H103" s="53"/>
      <c r="I103" s="53"/>
      <c r="J103" s="53"/>
      <c r="K103" s="53"/>
    </row>
    <row r="104" spans="8:11" s="2" customFormat="1" x14ac:dyDescent="0.25">
      <c r="H104" s="53"/>
      <c r="I104" s="53"/>
      <c r="J104" s="53"/>
      <c r="K104" s="53"/>
    </row>
    <row r="105" spans="8:11" s="2" customFormat="1" x14ac:dyDescent="0.25">
      <c r="H105" s="53"/>
      <c r="I105" s="53"/>
      <c r="J105" s="53"/>
      <c r="K105" s="53"/>
    </row>
    <row r="106" spans="8:11" s="2" customFormat="1" x14ac:dyDescent="0.25">
      <c r="H106" s="53"/>
      <c r="I106" s="53"/>
      <c r="J106" s="53"/>
      <c r="K106" s="53"/>
    </row>
    <row r="107" spans="8:11" s="2" customFormat="1" x14ac:dyDescent="0.25">
      <c r="H107" s="53"/>
      <c r="I107" s="53"/>
      <c r="J107" s="53"/>
      <c r="K107" s="53"/>
    </row>
    <row r="108" spans="8:11" s="2" customFormat="1" x14ac:dyDescent="0.25">
      <c r="H108" s="53"/>
      <c r="I108" s="53"/>
      <c r="J108" s="53"/>
      <c r="K108" s="53"/>
    </row>
    <row r="109" spans="8:11" s="2" customFormat="1" x14ac:dyDescent="0.25">
      <c r="H109" s="53"/>
      <c r="I109" s="53"/>
      <c r="J109" s="53"/>
      <c r="K109" s="53"/>
    </row>
    <row r="110" spans="8:11" s="2" customFormat="1" x14ac:dyDescent="0.25">
      <c r="H110" s="53"/>
      <c r="I110" s="53"/>
      <c r="J110" s="53"/>
      <c r="K110" s="53"/>
    </row>
    <row r="111" spans="8:11" s="2" customFormat="1" x14ac:dyDescent="0.25">
      <c r="H111" s="53"/>
      <c r="I111" s="53"/>
      <c r="J111" s="53"/>
      <c r="K111" s="53"/>
    </row>
    <row r="112" spans="8:11" s="2" customFormat="1" x14ac:dyDescent="0.25">
      <c r="H112" s="53"/>
      <c r="I112" s="53"/>
      <c r="J112" s="53"/>
      <c r="K112" s="53"/>
    </row>
    <row r="113" spans="8:11" s="2" customFormat="1" x14ac:dyDescent="0.25">
      <c r="H113" s="53"/>
      <c r="I113" s="53"/>
      <c r="J113" s="53"/>
      <c r="K113" s="53"/>
    </row>
    <row r="114" spans="8:11" s="2" customFormat="1" x14ac:dyDescent="0.25">
      <c r="H114" s="53"/>
      <c r="I114" s="53"/>
      <c r="J114" s="53"/>
      <c r="K114" s="53"/>
    </row>
    <row r="115" spans="8:11" s="2" customFormat="1" x14ac:dyDescent="0.25">
      <c r="H115" s="53"/>
      <c r="I115" s="53"/>
      <c r="J115" s="53"/>
      <c r="K115" s="53"/>
    </row>
    <row r="116" spans="8:11" s="2" customFormat="1" x14ac:dyDescent="0.25">
      <c r="H116" s="53"/>
      <c r="I116" s="53"/>
      <c r="J116" s="53"/>
      <c r="K116" s="53"/>
    </row>
    <row r="117" spans="8:11" s="2" customFormat="1" x14ac:dyDescent="0.25">
      <c r="H117" s="53"/>
      <c r="I117" s="53"/>
      <c r="J117" s="53"/>
      <c r="K117" s="53"/>
    </row>
    <row r="118" spans="8:11" s="2" customFormat="1" x14ac:dyDescent="0.25">
      <c r="H118" s="53"/>
      <c r="I118" s="53"/>
      <c r="J118" s="53"/>
      <c r="K118" s="53"/>
    </row>
    <row r="119" spans="8:11" s="2" customFormat="1" x14ac:dyDescent="0.25">
      <c r="H119" s="53"/>
      <c r="I119" s="53"/>
      <c r="J119" s="53"/>
      <c r="K119" s="53"/>
    </row>
    <row r="120" spans="8:11" s="2" customFormat="1" x14ac:dyDescent="0.25">
      <c r="H120" s="53"/>
      <c r="I120" s="53"/>
      <c r="J120" s="53"/>
      <c r="K120" s="53"/>
    </row>
    <row r="121" spans="8:11" s="2" customFormat="1" x14ac:dyDescent="0.25">
      <c r="H121" s="53"/>
      <c r="I121" s="53"/>
      <c r="J121" s="53"/>
      <c r="K121" s="53"/>
    </row>
    <row r="122" spans="8:11" s="2" customFormat="1" x14ac:dyDescent="0.25">
      <c r="H122" s="53"/>
      <c r="I122" s="53"/>
      <c r="J122" s="53"/>
      <c r="K122" s="53"/>
    </row>
    <row r="123" spans="8:11" s="2" customFormat="1" x14ac:dyDescent="0.25">
      <c r="H123" s="53"/>
      <c r="I123" s="53"/>
      <c r="J123" s="53"/>
      <c r="K123" s="53"/>
    </row>
    <row r="124" spans="8:11" s="2" customFormat="1" x14ac:dyDescent="0.25">
      <c r="H124" s="53"/>
      <c r="I124" s="53"/>
      <c r="J124" s="53"/>
      <c r="K124" s="53"/>
    </row>
    <row r="125" spans="8:11" s="2" customFormat="1" x14ac:dyDescent="0.25">
      <c r="H125" s="53"/>
      <c r="I125" s="53"/>
      <c r="J125" s="53"/>
      <c r="K125" s="53"/>
    </row>
    <row r="126" spans="8:11" s="2" customFormat="1" x14ac:dyDescent="0.25">
      <c r="H126" s="53"/>
      <c r="I126" s="53"/>
      <c r="J126" s="53"/>
      <c r="K126" s="53"/>
    </row>
    <row r="127" spans="8:11" s="2" customFormat="1" x14ac:dyDescent="0.25">
      <c r="H127" s="53"/>
      <c r="I127" s="53"/>
      <c r="J127" s="53"/>
      <c r="K127" s="53"/>
    </row>
    <row r="128" spans="8:11" s="2" customFormat="1" x14ac:dyDescent="0.25">
      <c r="H128" s="53"/>
      <c r="I128" s="53"/>
      <c r="J128" s="53"/>
      <c r="K128" s="53"/>
    </row>
    <row r="129" spans="8:11" s="2" customFormat="1" x14ac:dyDescent="0.25">
      <c r="H129" s="53"/>
      <c r="I129" s="53"/>
      <c r="J129" s="53"/>
      <c r="K129" s="53"/>
    </row>
    <row r="130" spans="8:11" s="2" customFormat="1" x14ac:dyDescent="0.25">
      <c r="H130" s="53"/>
      <c r="I130" s="53"/>
      <c r="J130" s="53"/>
      <c r="K130" s="53"/>
    </row>
    <row r="131" spans="8:11" s="2" customFormat="1" x14ac:dyDescent="0.25">
      <c r="H131" s="53"/>
      <c r="I131" s="53"/>
      <c r="J131" s="53"/>
      <c r="K131" s="53"/>
    </row>
    <row r="132" spans="8:11" s="2" customFormat="1" x14ac:dyDescent="0.25">
      <c r="H132" s="53"/>
      <c r="I132" s="53"/>
      <c r="J132" s="53"/>
      <c r="K132" s="53"/>
    </row>
    <row r="133" spans="8:11" s="2" customFormat="1" x14ac:dyDescent="0.25">
      <c r="H133" s="53"/>
      <c r="I133" s="53"/>
      <c r="J133" s="53"/>
      <c r="K133" s="53"/>
    </row>
    <row r="134" spans="8:11" s="2" customFormat="1" x14ac:dyDescent="0.25">
      <c r="H134" s="53"/>
      <c r="I134" s="53"/>
      <c r="J134" s="53"/>
      <c r="K134" s="53"/>
    </row>
    <row r="135" spans="8:11" s="2" customFormat="1" x14ac:dyDescent="0.25">
      <c r="H135" s="53"/>
      <c r="I135" s="53"/>
      <c r="J135" s="53"/>
      <c r="K135" s="53"/>
    </row>
    <row r="136" spans="8:11" s="2" customFormat="1" x14ac:dyDescent="0.25">
      <c r="H136" s="53"/>
      <c r="I136" s="53"/>
      <c r="J136" s="53"/>
      <c r="K136" s="53"/>
    </row>
    <row r="137" spans="8:11" s="2" customFormat="1" x14ac:dyDescent="0.25">
      <c r="H137" s="53"/>
      <c r="I137" s="53"/>
      <c r="J137" s="53"/>
      <c r="K137" s="53"/>
    </row>
    <row r="138" spans="8:11" s="2" customFormat="1" x14ac:dyDescent="0.25">
      <c r="H138" s="53"/>
      <c r="I138" s="53"/>
      <c r="J138" s="53"/>
      <c r="K138" s="53"/>
    </row>
    <row r="139" spans="8:11" s="2" customFormat="1" x14ac:dyDescent="0.25">
      <c r="H139" s="53"/>
      <c r="I139" s="53"/>
      <c r="J139" s="53"/>
      <c r="K139" s="53"/>
    </row>
    <row r="140" spans="8:11" s="2" customFormat="1" x14ac:dyDescent="0.25">
      <c r="H140" s="53"/>
      <c r="I140" s="53"/>
      <c r="J140" s="53"/>
      <c r="K140" s="53"/>
    </row>
    <row r="141" spans="8:11" s="2" customFormat="1" x14ac:dyDescent="0.25">
      <c r="H141" s="53"/>
      <c r="I141" s="53"/>
      <c r="J141" s="53"/>
      <c r="K141" s="53"/>
    </row>
    <row r="142" spans="8:11" s="2" customFormat="1" x14ac:dyDescent="0.25">
      <c r="H142" s="53"/>
      <c r="I142" s="53"/>
      <c r="J142" s="53"/>
      <c r="K142" s="53"/>
    </row>
    <row r="143" spans="8:11" s="2" customFormat="1" x14ac:dyDescent="0.25">
      <c r="H143" s="53"/>
      <c r="I143" s="53"/>
      <c r="J143" s="53"/>
      <c r="K143" s="53"/>
    </row>
    <row r="144" spans="8:11" s="2" customFormat="1" x14ac:dyDescent="0.25">
      <c r="H144" s="53"/>
      <c r="I144" s="53"/>
      <c r="J144" s="53"/>
      <c r="K144" s="53"/>
    </row>
    <row r="145" spans="8:11" s="2" customFormat="1" x14ac:dyDescent="0.25">
      <c r="H145" s="53"/>
      <c r="I145" s="53"/>
      <c r="J145" s="53"/>
      <c r="K145" s="53"/>
    </row>
    <row r="146" spans="8:11" s="2" customFormat="1" x14ac:dyDescent="0.25">
      <c r="H146" s="53"/>
      <c r="I146" s="53"/>
      <c r="J146" s="53"/>
      <c r="K146" s="53"/>
    </row>
    <row r="147" spans="8:11" s="2" customFormat="1" x14ac:dyDescent="0.25">
      <c r="H147" s="53"/>
      <c r="I147" s="53"/>
      <c r="J147" s="53"/>
      <c r="K147" s="53"/>
    </row>
    <row r="148" spans="8:11" s="2" customFormat="1" x14ac:dyDescent="0.25">
      <c r="H148" s="53"/>
      <c r="I148" s="53"/>
      <c r="J148" s="53"/>
      <c r="K148" s="53"/>
    </row>
    <row r="149" spans="8:11" s="2" customFormat="1" x14ac:dyDescent="0.25">
      <c r="H149" s="53"/>
      <c r="I149" s="53"/>
      <c r="J149" s="53"/>
      <c r="K149" s="53"/>
    </row>
    <row r="150" spans="8:11" s="2" customFormat="1" x14ac:dyDescent="0.25">
      <c r="H150" s="53"/>
      <c r="I150" s="53"/>
      <c r="J150" s="53"/>
      <c r="K150" s="53"/>
    </row>
    <row r="151" spans="8:11" s="2" customFormat="1" x14ac:dyDescent="0.25">
      <c r="H151" s="53"/>
      <c r="I151" s="53"/>
      <c r="J151" s="53"/>
      <c r="K151" s="53"/>
    </row>
    <row r="152" spans="8:11" s="2" customFormat="1" x14ac:dyDescent="0.25">
      <c r="H152" s="53"/>
      <c r="I152" s="53"/>
      <c r="J152" s="53"/>
      <c r="K152" s="53"/>
    </row>
    <row r="153" spans="8:11" s="2" customFormat="1" x14ac:dyDescent="0.25">
      <c r="H153" s="53"/>
      <c r="I153" s="53"/>
      <c r="J153" s="53"/>
      <c r="K153" s="53"/>
    </row>
    <row r="154" spans="8:11" s="2" customFormat="1" x14ac:dyDescent="0.25">
      <c r="H154" s="53"/>
      <c r="I154" s="53"/>
      <c r="J154" s="53"/>
      <c r="K154" s="53"/>
    </row>
    <row r="155" spans="8:11" s="2" customFormat="1" x14ac:dyDescent="0.25">
      <c r="H155" s="53"/>
      <c r="I155" s="53"/>
      <c r="J155" s="53"/>
      <c r="K155" s="53"/>
    </row>
    <row r="156" spans="8:11" s="2" customFormat="1" x14ac:dyDescent="0.25">
      <c r="H156" s="53"/>
      <c r="I156" s="53"/>
      <c r="J156" s="53"/>
      <c r="K156" s="53"/>
    </row>
    <row r="157" spans="8:11" s="2" customFormat="1" x14ac:dyDescent="0.25">
      <c r="H157" s="53"/>
      <c r="I157" s="53"/>
      <c r="J157" s="53"/>
      <c r="K157" s="53"/>
    </row>
    <row r="158" spans="8:11" s="2" customFormat="1" x14ac:dyDescent="0.25">
      <c r="H158" s="53"/>
      <c r="I158" s="53"/>
      <c r="J158" s="53"/>
      <c r="K158" s="53"/>
    </row>
    <row r="159" spans="8:11" s="2" customFormat="1" x14ac:dyDescent="0.25">
      <c r="H159" s="53"/>
      <c r="I159" s="53"/>
      <c r="J159" s="53"/>
      <c r="K159" s="53"/>
    </row>
    <row r="160" spans="8:11" s="2" customFormat="1" x14ac:dyDescent="0.25">
      <c r="H160" s="53"/>
      <c r="I160" s="53"/>
      <c r="J160" s="53"/>
      <c r="K160" s="53"/>
    </row>
    <row r="161" spans="8:11" s="2" customFormat="1" x14ac:dyDescent="0.25">
      <c r="H161" s="53"/>
      <c r="I161" s="53"/>
      <c r="J161" s="53"/>
      <c r="K161" s="53"/>
    </row>
    <row r="162" spans="8:11" s="2" customFormat="1" x14ac:dyDescent="0.25">
      <c r="H162" s="53"/>
      <c r="I162" s="53"/>
      <c r="J162" s="53"/>
      <c r="K162" s="53"/>
    </row>
    <row r="163" spans="8:11" s="2" customFormat="1" x14ac:dyDescent="0.25">
      <c r="H163" s="53"/>
      <c r="I163" s="53"/>
      <c r="J163" s="53"/>
      <c r="K163" s="53"/>
    </row>
    <row r="164" spans="8:11" s="2" customFormat="1" x14ac:dyDescent="0.25">
      <c r="H164" s="53"/>
      <c r="I164" s="53"/>
      <c r="J164" s="53"/>
      <c r="K164" s="53"/>
    </row>
    <row r="165" spans="8:11" s="2" customFormat="1" x14ac:dyDescent="0.25">
      <c r="H165" s="53"/>
      <c r="I165" s="53"/>
      <c r="J165" s="53"/>
      <c r="K165" s="53"/>
    </row>
    <row r="166" spans="8:11" s="2" customFormat="1" x14ac:dyDescent="0.25">
      <c r="H166" s="53"/>
      <c r="I166" s="53"/>
      <c r="J166" s="53"/>
      <c r="K166" s="53"/>
    </row>
    <row r="167" spans="8:11" s="2" customFormat="1" x14ac:dyDescent="0.25">
      <c r="H167" s="53"/>
      <c r="I167" s="53"/>
      <c r="J167" s="53"/>
      <c r="K167" s="53"/>
    </row>
    <row r="168" spans="8:11" s="2" customFormat="1" x14ac:dyDescent="0.25">
      <c r="H168" s="53"/>
      <c r="I168" s="53"/>
      <c r="J168" s="53"/>
      <c r="K168" s="53"/>
    </row>
    <row r="169" spans="8:11" s="2" customFormat="1" x14ac:dyDescent="0.25">
      <c r="H169" s="53"/>
      <c r="I169" s="53"/>
      <c r="J169" s="53"/>
      <c r="K169" s="53"/>
    </row>
    <row r="170" spans="8:11" s="2" customFormat="1" x14ac:dyDescent="0.25">
      <c r="H170" s="53"/>
      <c r="I170" s="53"/>
      <c r="J170" s="53"/>
      <c r="K170" s="53"/>
    </row>
    <row r="171" spans="8:11" s="2" customFormat="1" x14ac:dyDescent="0.25">
      <c r="H171" s="53"/>
      <c r="I171" s="53"/>
      <c r="J171" s="53"/>
      <c r="K171" s="53"/>
    </row>
    <row r="172" spans="8:11" s="2" customFormat="1" x14ac:dyDescent="0.25">
      <c r="H172" s="53"/>
      <c r="I172" s="53"/>
      <c r="J172" s="53"/>
      <c r="K172" s="53"/>
    </row>
    <row r="173" spans="8:11" s="2" customFormat="1" x14ac:dyDescent="0.25">
      <c r="H173" s="53"/>
      <c r="I173" s="53"/>
      <c r="J173" s="53"/>
      <c r="K173" s="53"/>
    </row>
    <row r="174" spans="8:11" s="2" customFormat="1" x14ac:dyDescent="0.25">
      <c r="H174" s="53"/>
      <c r="I174" s="53"/>
      <c r="J174" s="53"/>
      <c r="K174" s="53"/>
    </row>
    <row r="175" spans="8:11" s="2" customFormat="1" x14ac:dyDescent="0.25">
      <c r="H175" s="53"/>
      <c r="I175" s="53"/>
      <c r="J175" s="53"/>
      <c r="K175" s="53"/>
    </row>
    <row r="176" spans="8:11" s="2" customFormat="1" x14ac:dyDescent="0.25">
      <c r="H176" s="53"/>
      <c r="I176" s="53"/>
      <c r="J176" s="53"/>
      <c r="K176" s="53"/>
    </row>
    <row r="177" spans="8:11" s="2" customFormat="1" x14ac:dyDescent="0.25">
      <c r="H177" s="53"/>
      <c r="I177" s="53"/>
      <c r="J177" s="53"/>
      <c r="K177" s="53"/>
    </row>
    <row r="178" spans="8:11" s="2" customFormat="1" x14ac:dyDescent="0.25">
      <c r="H178" s="53"/>
      <c r="I178" s="53"/>
      <c r="J178" s="53"/>
      <c r="K178" s="53"/>
    </row>
    <row r="179" spans="8:11" s="2" customFormat="1" x14ac:dyDescent="0.25">
      <c r="H179" s="53"/>
      <c r="I179" s="53"/>
      <c r="J179" s="53"/>
      <c r="K179" s="53"/>
    </row>
    <row r="180" spans="8:11" s="2" customFormat="1" x14ac:dyDescent="0.25">
      <c r="H180" s="53"/>
      <c r="I180" s="53"/>
      <c r="J180" s="53"/>
      <c r="K180" s="53"/>
    </row>
    <row r="181" spans="8:11" s="2" customFormat="1" x14ac:dyDescent="0.25">
      <c r="H181" s="53"/>
      <c r="I181" s="53"/>
      <c r="J181" s="53"/>
      <c r="K181" s="53"/>
    </row>
    <row r="182" spans="8:11" s="2" customFormat="1" x14ac:dyDescent="0.25">
      <c r="H182" s="53"/>
      <c r="I182" s="53"/>
      <c r="J182" s="53"/>
      <c r="K182" s="53"/>
    </row>
    <row r="183" spans="8:11" s="2" customFormat="1" x14ac:dyDescent="0.25">
      <c r="H183" s="53"/>
      <c r="I183" s="53"/>
      <c r="J183" s="53"/>
      <c r="K183" s="53"/>
    </row>
    <row r="184" spans="8:11" s="2" customFormat="1" x14ac:dyDescent="0.25">
      <c r="H184" s="53"/>
      <c r="I184" s="53"/>
      <c r="J184" s="53"/>
      <c r="K184" s="53"/>
    </row>
    <row r="185" spans="8:11" s="2" customFormat="1" x14ac:dyDescent="0.25">
      <c r="H185" s="53"/>
      <c r="I185" s="53"/>
      <c r="J185" s="53"/>
      <c r="K185" s="53"/>
    </row>
    <row r="186" spans="8:11" s="2" customFormat="1" x14ac:dyDescent="0.25">
      <c r="H186" s="53"/>
      <c r="I186" s="53"/>
      <c r="J186" s="53"/>
      <c r="K186" s="53"/>
    </row>
    <row r="187" spans="8:11" s="2" customFormat="1" x14ac:dyDescent="0.25">
      <c r="H187" s="53"/>
      <c r="I187" s="53"/>
      <c r="J187" s="53"/>
      <c r="K187" s="53"/>
    </row>
    <row r="188" spans="8:11" s="2" customFormat="1" x14ac:dyDescent="0.25">
      <c r="H188" s="53"/>
      <c r="I188" s="53"/>
      <c r="J188" s="53"/>
      <c r="K188" s="53"/>
    </row>
    <row r="189" spans="8:11" s="2" customFormat="1" x14ac:dyDescent="0.25">
      <c r="H189" s="53"/>
      <c r="I189" s="53"/>
      <c r="J189" s="53"/>
      <c r="K189" s="53"/>
    </row>
    <row r="190" spans="8:11" s="2" customFormat="1" x14ac:dyDescent="0.25">
      <c r="H190" s="53"/>
      <c r="I190" s="53"/>
      <c r="J190" s="53"/>
      <c r="K190" s="53"/>
    </row>
    <row r="191" spans="8:11" s="2" customFormat="1" x14ac:dyDescent="0.25">
      <c r="H191" s="53"/>
      <c r="I191" s="53"/>
      <c r="J191" s="53"/>
      <c r="K191" s="53"/>
    </row>
    <row r="192" spans="8:11" s="2" customFormat="1" x14ac:dyDescent="0.25">
      <c r="H192" s="53"/>
      <c r="I192" s="53"/>
      <c r="J192" s="53"/>
      <c r="K192" s="53"/>
    </row>
    <row r="193" spans="8:11" s="2" customFormat="1" x14ac:dyDescent="0.25">
      <c r="H193" s="53"/>
      <c r="I193" s="53"/>
      <c r="J193" s="53"/>
      <c r="K193" s="53"/>
    </row>
    <row r="194" spans="8:11" s="2" customFormat="1" x14ac:dyDescent="0.25">
      <c r="H194" s="53"/>
      <c r="I194" s="53"/>
      <c r="J194" s="53"/>
      <c r="K194" s="53"/>
    </row>
    <row r="195" spans="8:11" s="2" customFormat="1" x14ac:dyDescent="0.25">
      <c r="H195" s="53"/>
      <c r="I195" s="53"/>
      <c r="J195" s="53"/>
      <c r="K195" s="53"/>
    </row>
    <row r="196" spans="8:11" s="2" customFormat="1" x14ac:dyDescent="0.25">
      <c r="H196" s="53"/>
      <c r="I196" s="53"/>
      <c r="J196" s="53"/>
      <c r="K196" s="53"/>
    </row>
    <row r="197" spans="8:11" s="2" customFormat="1" x14ac:dyDescent="0.25">
      <c r="H197" s="53"/>
      <c r="I197" s="53"/>
      <c r="J197" s="53"/>
      <c r="K197" s="53"/>
    </row>
    <row r="198" spans="8:11" s="2" customFormat="1" x14ac:dyDescent="0.25">
      <c r="H198" s="53"/>
      <c r="I198" s="53"/>
      <c r="J198" s="53"/>
      <c r="K198" s="53"/>
    </row>
    <row r="199" spans="8:11" s="2" customFormat="1" x14ac:dyDescent="0.25">
      <c r="H199" s="53"/>
      <c r="I199" s="53"/>
      <c r="J199" s="53"/>
      <c r="K199" s="53"/>
    </row>
    <row r="200" spans="8:11" s="2" customFormat="1" x14ac:dyDescent="0.25">
      <c r="H200" s="53"/>
      <c r="I200" s="53"/>
      <c r="J200" s="53"/>
      <c r="K200" s="53"/>
    </row>
    <row r="201" spans="8:11" s="2" customFormat="1" x14ac:dyDescent="0.25">
      <c r="H201" s="53"/>
      <c r="I201" s="53"/>
      <c r="J201" s="53"/>
      <c r="K201" s="53"/>
    </row>
    <row r="202" spans="8:11" s="2" customFormat="1" x14ac:dyDescent="0.25">
      <c r="H202" s="53"/>
      <c r="I202" s="53"/>
      <c r="J202" s="53"/>
      <c r="K202" s="53"/>
    </row>
    <row r="203" spans="8:11" s="2" customFormat="1" x14ac:dyDescent="0.25">
      <c r="H203" s="53"/>
      <c r="I203" s="53"/>
      <c r="J203" s="53"/>
      <c r="K203" s="53"/>
    </row>
    <row r="204" spans="8:11" s="2" customFormat="1" x14ac:dyDescent="0.25">
      <c r="H204" s="53"/>
      <c r="I204" s="53"/>
      <c r="J204" s="53"/>
      <c r="K204" s="53"/>
    </row>
    <row r="205" spans="8:11" s="2" customFormat="1" x14ac:dyDescent="0.25">
      <c r="H205" s="53"/>
      <c r="I205" s="53"/>
      <c r="J205" s="53"/>
      <c r="K205" s="53"/>
    </row>
    <row r="206" spans="8:11" s="2" customFormat="1" x14ac:dyDescent="0.25">
      <c r="H206" s="53"/>
      <c r="I206" s="53"/>
      <c r="J206" s="53"/>
      <c r="K206" s="53"/>
    </row>
    <row r="207" spans="8:11" s="2" customFormat="1" x14ac:dyDescent="0.25">
      <c r="H207" s="53"/>
      <c r="I207" s="53"/>
      <c r="J207" s="53"/>
      <c r="K207" s="53"/>
    </row>
    <row r="208" spans="8:11" s="2" customFormat="1" x14ac:dyDescent="0.25">
      <c r="H208" s="53"/>
      <c r="I208" s="53"/>
      <c r="J208" s="53"/>
      <c r="K208" s="53"/>
    </row>
    <row r="209" spans="8:11" s="2" customFormat="1" x14ac:dyDescent="0.25">
      <c r="H209" s="53"/>
      <c r="I209" s="53"/>
      <c r="J209" s="53"/>
      <c r="K209" s="53"/>
    </row>
    <row r="210" spans="8:11" s="2" customFormat="1" x14ac:dyDescent="0.25">
      <c r="H210" s="53"/>
      <c r="I210" s="53"/>
      <c r="J210" s="53"/>
      <c r="K210" s="53"/>
    </row>
    <row r="211" spans="8:11" s="2" customFormat="1" x14ac:dyDescent="0.25">
      <c r="H211" s="53"/>
      <c r="I211" s="53"/>
      <c r="J211" s="53"/>
      <c r="K211" s="53"/>
    </row>
    <row r="212" spans="8:11" s="2" customFormat="1" x14ac:dyDescent="0.25">
      <c r="H212" s="53"/>
      <c r="I212" s="53"/>
      <c r="J212" s="53"/>
      <c r="K212" s="53"/>
    </row>
    <row r="213" spans="8:11" s="2" customFormat="1" x14ac:dyDescent="0.25">
      <c r="H213" s="53"/>
      <c r="I213" s="53"/>
      <c r="J213" s="53"/>
      <c r="K213" s="53"/>
    </row>
    <row r="214" spans="8:11" s="2" customFormat="1" x14ac:dyDescent="0.25">
      <c r="H214" s="53"/>
      <c r="I214" s="53"/>
      <c r="J214" s="53"/>
      <c r="K214" s="53"/>
    </row>
    <row r="215" spans="8:11" s="2" customFormat="1" x14ac:dyDescent="0.25">
      <c r="H215" s="53"/>
      <c r="I215" s="53"/>
      <c r="J215" s="53"/>
      <c r="K215" s="53"/>
    </row>
    <row r="216" spans="8:11" s="2" customFormat="1" x14ac:dyDescent="0.25">
      <c r="H216" s="53"/>
      <c r="I216" s="53"/>
      <c r="J216" s="53"/>
      <c r="K216" s="53"/>
    </row>
    <row r="217" spans="8:11" s="2" customFormat="1" x14ac:dyDescent="0.25">
      <c r="H217" s="53"/>
      <c r="I217" s="53"/>
      <c r="J217" s="53"/>
      <c r="K217" s="53"/>
    </row>
    <row r="218" spans="8:11" s="2" customFormat="1" x14ac:dyDescent="0.25">
      <c r="H218" s="53"/>
      <c r="I218" s="53"/>
      <c r="J218" s="53"/>
      <c r="K218" s="53"/>
    </row>
    <row r="219" spans="8:11" s="2" customFormat="1" x14ac:dyDescent="0.25">
      <c r="H219" s="53"/>
      <c r="I219" s="53"/>
      <c r="J219" s="53"/>
      <c r="K219" s="53"/>
    </row>
    <row r="220" spans="8:11" s="2" customFormat="1" x14ac:dyDescent="0.25">
      <c r="H220" s="53"/>
      <c r="I220" s="53"/>
      <c r="J220" s="53"/>
      <c r="K220" s="53"/>
    </row>
    <row r="221" spans="8:11" s="2" customFormat="1" x14ac:dyDescent="0.25">
      <c r="H221" s="53"/>
      <c r="I221" s="53"/>
      <c r="J221" s="53"/>
      <c r="K221" s="53"/>
    </row>
    <row r="222" spans="8:11" s="2" customFormat="1" x14ac:dyDescent="0.25">
      <c r="H222" s="53"/>
      <c r="I222" s="53"/>
      <c r="J222" s="53"/>
      <c r="K222" s="53"/>
    </row>
    <row r="223" spans="8:11" s="2" customFormat="1" x14ac:dyDescent="0.25">
      <c r="H223" s="53"/>
      <c r="I223" s="53"/>
      <c r="J223" s="53"/>
      <c r="K223" s="53"/>
    </row>
    <row r="224" spans="8:11" s="2" customFormat="1" x14ac:dyDescent="0.25">
      <c r="H224" s="53"/>
      <c r="I224" s="53"/>
      <c r="J224" s="53"/>
      <c r="K224" s="53"/>
    </row>
    <row r="225" spans="8:11" s="2" customFormat="1" x14ac:dyDescent="0.25">
      <c r="H225" s="53"/>
      <c r="I225" s="53"/>
      <c r="J225" s="53"/>
      <c r="K225" s="53"/>
    </row>
    <row r="226" spans="8:11" s="2" customFormat="1" x14ac:dyDescent="0.25">
      <c r="H226" s="53"/>
      <c r="I226" s="53"/>
      <c r="J226" s="53"/>
      <c r="K226" s="53"/>
    </row>
    <row r="227" spans="8:11" s="2" customFormat="1" x14ac:dyDescent="0.25">
      <c r="H227" s="53"/>
      <c r="I227" s="53"/>
      <c r="J227" s="53"/>
      <c r="K227" s="53"/>
    </row>
    <row r="228" spans="8:11" s="2" customFormat="1" x14ac:dyDescent="0.25">
      <c r="H228" s="53"/>
      <c r="I228" s="53"/>
      <c r="J228" s="53"/>
      <c r="K228" s="53"/>
    </row>
    <row r="229" spans="8:11" s="2" customFormat="1" x14ac:dyDescent="0.25">
      <c r="H229" s="53"/>
      <c r="I229" s="53"/>
      <c r="J229" s="53"/>
      <c r="K229" s="53"/>
    </row>
    <row r="230" spans="8:11" s="2" customFormat="1" x14ac:dyDescent="0.25">
      <c r="H230" s="53"/>
      <c r="I230" s="53"/>
      <c r="J230" s="53"/>
      <c r="K230" s="53"/>
    </row>
    <row r="231" spans="8:11" s="2" customFormat="1" x14ac:dyDescent="0.25">
      <c r="H231" s="53"/>
      <c r="I231" s="53"/>
      <c r="J231" s="53"/>
      <c r="K231" s="53"/>
    </row>
    <row r="232" spans="8:11" s="2" customFormat="1" x14ac:dyDescent="0.25">
      <c r="H232" s="53"/>
      <c r="I232" s="53"/>
      <c r="J232" s="53"/>
      <c r="K232" s="53"/>
    </row>
    <row r="233" spans="8:11" s="2" customFormat="1" x14ac:dyDescent="0.25">
      <c r="H233" s="53"/>
      <c r="I233" s="53"/>
      <c r="J233" s="53"/>
      <c r="K233" s="53"/>
    </row>
    <row r="234" spans="8:11" s="2" customFormat="1" x14ac:dyDescent="0.25">
      <c r="H234" s="53"/>
      <c r="I234" s="53"/>
      <c r="J234" s="53"/>
      <c r="K234" s="53"/>
    </row>
    <row r="235" spans="8:11" s="2" customFormat="1" x14ac:dyDescent="0.25">
      <c r="H235" s="53"/>
      <c r="I235" s="53"/>
      <c r="J235" s="53"/>
      <c r="K235" s="53"/>
    </row>
    <row r="236" spans="8:11" s="2" customFormat="1" x14ac:dyDescent="0.25">
      <c r="H236" s="53"/>
      <c r="I236" s="53"/>
      <c r="J236" s="53"/>
      <c r="K236" s="53"/>
    </row>
    <row r="237" spans="8:11" s="2" customFormat="1" x14ac:dyDescent="0.25">
      <c r="H237" s="53"/>
      <c r="I237" s="53"/>
      <c r="J237" s="53"/>
      <c r="K237" s="53"/>
    </row>
    <row r="238" spans="8:11" s="2" customFormat="1" x14ac:dyDescent="0.25">
      <c r="H238" s="53"/>
      <c r="I238" s="53"/>
      <c r="J238" s="53"/>
      <c r="K238" s="53"/>
    </row>
    <row r="239" spans="8:11" s="2" customFormat="1" x14ac:dyDescent="0.25">
      <c r="H239" s="53"/>
      <c r="I239" s="53"/>
      <c r="J239" s="53"/>
      <c r="K239" s="53"/>
    </row>
    <row r="240" spans="8:11" s="2" customFormat="1" x14ac:dyDescent="0.25">
      <c r="H240" s="53"/>
      <c r="I240" s="53"/>
      <c r="J240" s="53"/>
      <c r="K240" s="53"/>
    </row>
    <row r="241" spans="8:11" s="2" customFormat="1" x14ac:dyDescent="0.25">
      <c r="H241" s="53"/>
      <c r="I241" s="53"/>
      <c r="J241" s="53"/>
      <c r="K241" s="53"/>
    </row>
    <row r="242" spans="8:11" s="2" customFormat="1" x14ac:dyDescent="0.25">
      <c r="H242" s="53"/>
      <c r="I242" s="53"/>
      <c r="J242" s="53"/>
      <c r="K242" s="53"/>
    </row>
    <row r="243" spans="8:11" s="2" customFormat="1" x14ac:dyDescent="0.25">
      <c r="H243" s="53"/>
      <c r="I243" s="53"/>
      <c r="J243" s="53"/>
      <c r="K243" s="53"/>
    </row>
    <row r="244" spans="8:11" s="2" customFormat="1" x14ac:dyDescent="0.25">
      <c r="H244" s="53"/>
      <c r="I244" s="53"/>
      <c r="J244" s="53"/>
      <c r="K244" s="53"/>
    </row>
    <row r="245" spans="8:11" s="2" customFormat="1" x14ac:dyDescent="0.25">
      <c r="H245" s="53"/>
      <c r="I245" s="53"/>
      <c r="J245" s="53"/>
      <c r="K245" s="53"/>
    </row>
    <row r="246" spans="8:11" s="2" customFormat="1" x14ac:dyDescent="0.25">
      <c r="H246" s="53"/>
      <c r="I246" s="53"/>
      <c r="J246" s="53"/>
      <c r="K246" s="53"/>
    </row>
    <row r="247" spans="8:11" s="2" customFormat="1" x14ac:dyDescent="0.25">
      <c r="H247" s="53"/>
      <c r="I247" s="53"/>
      <c r="J247" s="53"/>
      <c r="K247" s="53"/>
    </row>
  </sheetData>
  <mergeCells count="20">
    <mergeCell ref="D47:F47"/>
    <mergeCell ref="D50:F50"/>
    <mergeCell ref="D51:F51"/>
    <mergeCell ref="E25:E26"/>
    <mergeCell ref="C29:C30"/>
    <mergeCell ref="D29:D30"/>
    <mergeCell ref="E29:E30"/>
    <mergeCell ref="F29:F30"/>
    <mergeCell ref="C25:C26"/>
    <mergeCell ref="D25:D26"/>
    <mergeCell ref="F25:F26"/>
    <mergeCell ref="A4:A31"/>
    <mergeCell ref="B4:B8"/>
    <mergeCell ref="B9:B13"/>
    <mergeCell ref="A32:B51"/>
    <mergeCell ref="C40:C41"/>
    <mergeCell ref="C46:C47"/>
    <mergeCell ref="B14:B18"/>
    <mergeCell ref="B19:B23"/>
    <mergeCell ref="B24:B31"/>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0208BA-7DAD-4687-8C4E-376181934E2E}">
  <sheetPr>
    <tabColor rgb="FFFF0000"/>
  </sheetPr>
  <dimension ref="A2:T28"/>
  <sheetViews>
    <sheetView zoomScaleNormal="100" workbookViewId="0">
      <selection activeCell="Q3" sqref="Q3"/>
    </sheetView>
  </sheetViews>
  <sheetFormatPr baseColWidth="10" defaultColWidth="11.42578125" defaultRowHeight="15" x14ac:dyDescent="0.25"/>
  <cols>
    <col min="4" max="4" width="14.85546875" customWidth="1"/>
    <col min="6" max="7" width="15" customWidth="1"/>
    <col min="8" max="8" width="15.5703125" customWidth="1"/>
    <col min="10" max="10" width="13.5703125" customWidth="1"/>
    <col min="11" max="11" width="21.85546875" customWidth="1"/>
    <col min="12" max="12" width="13.42578125" customWidth="1"/>
    <col min="13" max="13" width="14.140625" customWidth="1"/>
    <col min="17" max="17" width="21.7109375" customWidth="1"/>
    <col min="18" max="18" width="23.140625" customWidth="1"/>
    <col min="19" max="19" width="17.5703125" customWidth="1"/>
  </cols>
  <sheetData>
    <row r="2" spans="1:20" x14ac:dyDescent="0.25">
      <c r="P2" s="174" t="s">
        <v>178</v>
      </c>
      <c r="Q2" s="206" t="s">
        <v>179</v>
      </c>
    </row>
    <row r="3" spans="1:20" x14ac:dyDescent="0.25">
      <c r="B3" t="s">
        <v>180</v>
      </c>
      <c r="P3" s="174" t="s">
        <v>181</v>
      </c>
      <c r="Q3" s="244" t="str">
        <f>VLOOKUP(Q2,'Zones climatiques'!B3:C99,2,FALSE)</f>
        <v>H1c</v>
      </c>
      <c r="R3" s="2" t="s">
        <v>182</v>
      </c>
    </row>
    <row r="4" spans="1:20" x14ac:dyDescent="0.25">
      <c r="A4" s="13" t="s">
        <v>183</v>
      </c>
      <c r="B4" s="14"/>
      <c r="C4" s="14"/>
      <c r="D4" s="14"/>
      <c r="E4" s="14"/>
      <c r="F4" s="14"/>
      <c r="G4" s="14"/>
      <c r="H4" s="14"/>
      <c r="I4" s="14"/>
      <c r="J4" s="14"/>
      <c r="K4" s="14"/>
      <c r="L4" s="14"/>
      <c r="M4" s="14"/>
      <c r="N4" s="14"/>
      <c r="O4" s="14"/>
      <c r="P4" s="174" t="s">
        <v>184</v>
      </c>
      <c r="Q4" s="206" t="s">
        <v>185</v>
      </c>
    </row>
    <row r="5" spans="1:20" x14ac:dyDescent="0.25">
      <c r="A5" t="s">
        <v>180</v>
      </c>
      <c r="B5" s="2"/>
      <c r="C5" s="2"/>
      <c r="D5" s="2"/>
      <c r="E5" s="2"/>
      <c r="F5" s="2"/>
      <c r="G5" s="2"/>
      <c r="H5" s="2"/>
      <c r="I5" s="2"/>
      <c r="J5" s="2"/>
      <c r="K5" s="2"/>
      <c r="L5" s="2"/>
      <c r="M5" s="2"/>
      <c r="N5" s="2"/>
      <c r="O5" s="2"/>
      <c r="P5" s="2"/>
      <c r="Q5" s="2"/>
      <c r="R5" s="2"/>
      <c r="S5" s="2"/>
    </row>
    <row r="6" spans="1:20" ht="16.5" thickBot="1" x14ac:dyDescent="0.3">
      <c r="A6" s="205"/>
      <c r="B6" s="2"/>
      <c r="C6" s="2"/>
      <c r="D6" s="2"/>
      <c r="E6" s="2"/>
      <c r="F6" s="2"/>
      <c r="G6" s="2"/>
      <c r="H6" s="2"/>
      <c r="I6" s="2"/>
      <c r="J6" s="2"/>
      <c r="K6" s="2"/>
      <c r="L6" s="2"/>
      <c r="M6" s="2"/>
      <c r="N6" s="2"/>
      <c r="O6" s="2"/>
      <c r="P6" s="2"/>
      <c r="Q6" s="2"/>
      <c r="R6" s="2"/>
      <c r="S6" s="2"/>
    </row>
    <row r="7" spans="1:20" ht="87" customHeight="1" x14ac:dyDescent="0.25">
      <c r="A7" s="202" t="s">
        <v>186</v>
      </c>
      <c r="B7" s="202" t="s">
        <v>187</v>
      </c>
      <c r="C7" s="202" t="s">
        <v>188</v>
      </c>
      <c r="D7" s="202" t="s">
        <v>189</v>
      </c>
      <c r="E7" s="202" t="s">
        <v>190</v>
      </c>
      <c r="F7" s="202" t="s">
        <v>191</v>
      </c>
      <c r="G7" s="202" t="s">
        <v>192</v>
      </c>
      <c r="H7" s="202" t="s">
        <v>193</v>
      </c>
      <c r="I7" s="202" t="s">
        <v>194</v>
      </c>
      <c r="J7" s="204" t="s">
        <v>195</v>
      </c>
      <c r="K7" s="203" t="s">
        <v>196</v>
      </c>
      <c r="L7" s="193" t="s">
        <v>197</v>
      </c>
      <c r="M7" s="193" t="s">
        <v>198</v>
      </c>
      <c r="N7" s="202" t="s">
        <v>199</v>
      </c>
      <c r="O7" s="202" t="s">
        <v>200</v>
      </c>
      <c r="P7" s="202" t="s">
        <v>201</v>
      </c>
      <c r="Q7" s="103" t="s">
        <v>202</v>
      </c>
      <c r="R7" s="103" t="s">
        <v>203</v>
      </c>
      <c r="S7" s="202" t="s">
        <v>204</v>
      </c>
    </row>
    <row r="8" spans="1:20" x14ac:dyDescent="0.25">
      <c r="A8" s="171" t="s">
        <v>205</v>
      </c>
      <c r="B8" s="171" t="s">
        <v>206</v>
      </c>
      <c r="C8" s="171" t="s">
        <v>207</v>
      </c>
      <c r="D8" s="171" t="s">
        <v>208</v>
      </c>
      <c r="E8" s="171" t="s">
        <v>209</v>
      </c>
      <c r="F8" s="201">
        <v>2012</v>
      </c>
      <c r="G8" s="171" t="s">
        <v>210</v>
      </c>
      <c r="H8" s="171"/>
      <c r="I8" s="171">
        <v>100</v>
      </c>
      <c r="J8" s="171"/>
      <c r="K8" s="171"/>
      <c r="L8" s="200">
        <v>999</v>
      </c>
      <c r="M8" s="200"/>
      <c r="N8" s="171"/>
      <c r="O8" s="171">
        <f t="shared" ref="O8:O15" si="0">K8/I8</f>
        <v>0</v>
      </c>
      <c r="P8" s="171"/>
      <c r="Q8" s="171"/>
      <c r="R8" s="171"/>
      <c r="S8" s="199">
        <f>VLOOKUP(G8,'Données efficacité energétique'!$A$5:$M$13,2,FALSE)*(VLOOKUP(G8,'Données efficacité energétique'!$A$5:$M$13,HLOOKUP($Q$3,'Données efficacité energétique'!$C$2:$M$3,2,FALSE),FALSE)+VLOOKUP(G8,'Données efficacité energétique'!$A$5:$M$13,HLOOKUP($Q$4,'Données efficacité energétique'!$C$2:$M$3,2,FALSE),FALSE))*I8/1000</f>
        <v>11.000000000000002</v>
      </c>
      <c r="T8" s="192" t="str">
        <f>IF(L8&gt;S8,"faible efficacité énergétique","")</f>
        <v>faible efficacité énergétique</v>
      </c>
    </row>
    <row r="9" spans="1:20" x14ac:dyDescent="0.25">
      <c r="A9" s="171" t="s">
        <v>205</v>
      </c>
      <c r="B9" s="171" t="s">
        <v>211</v>
      </c>
      <c r="C9" s="171"/>
      <c r="D9" s="171"/>
      <c r="E9" s="171"/>
      <c r="F9" s="171"/>
      <c r="G9" s="171" t="s">
        <v>210</v>
      </c>
      <c r="H9" s="171"/>
      <c r="I9" s="171">
        <v>50</v>
      </c>
      <c r="J9" s="171"/>
      <c r="K9" s="171"/>
      <c r="L9" s="200"/>
      <c r="M9" s="200"/>
      <c r="N9" s="171"/>
      <c r="O9" s="171">
        <f t="shared" si="0"/>
        <v>0</v>
      </c>
      <c r="P9" s="171"/>
      <c r="Q9" s="171"/>
      <c r="R9" s="171"/>
      <c r="S9" s="199">
        <f>VLOOKUP(G9,'Données efficacité energétique'!$A$5:$M$13,2,FALSE)*(VLOOKUP(G9,'Données efficacité energétique'!$A$5:$M$13,HLOOKUP($Q$3,'Données efficacité energétique'!$C$2:$M$3,2,FALSE),FALSE)+VLOOKUP(G9,'Données efficacité energétique'!$A$5:$M$13,HLOOKUP($Q$4,'Données efficacité energétique'!$C$2:$M$3,2,FALSE),FALSE))*I9/1000</f>
        <v>5.5000000000000009</v>
      </c>
      <c r="T9" s="192" t="str">
        <f t="shared" ref="T9:T15" si="1">IF(L9&gt;S9,"faible efficacité énergétique","")</f>
        <v/>
      </c>
    </row>
    <row r="10" spans="1:20" ht="34.5" thickBot="1" x14ac:dyDescent="0.3">
      <c r="A10" s="194" t="s">
        <v>212</v>
      </c>
      <c r="B10" s="194"/>
      <c r="C10" s="194"/>
      <c r="D10" s="194"/>
      <c r="E10" s="194"/>
      <c r="F10" s="194"/>
      <c r="G10" s="194"/>
      <c r="H10" s="194">
        <f t="shared" ref="H10:N10" si="2">SUM(H8:H9)</f>
        <v>0</v>
      </c>
      <c r="I10" s="194">
        <f t="shared" si="2"/>
        <v>150</v>
      </c>
      <c r="J10" s="197">
        <f t="shared" si="2"/>
        <v>0</v>
      </c>
      <c r="K10" s="196">
        <f t="shared" si="2"/>
        <v>0</v>
      </c>
      <c r="L10" s="194">
        <f t="shared" si="2"/>
        <v>999</v>
      </c>
      <c r="M10" s="194">
        <f t="shared" si="2"/>
        <v>0</v>
      </c>
      <c r="N10" s="194">
        <f t="shared" si="2"/>
        <v>0</v>
      </c>
      <c r="O10" s="195">
        <f t="shared" si="0"/>
        <v>0</v>
      </c>
      <c r="P10" s="194"/>
      <c r="Q10" s="102">
        <f>SUM(Q8:Q9)</f>
        <v>0</v>
      </c>
      <c r="R10" s="102">
        <f>SUM(R8:R9)</f>
        <v>0</v>
      </c>
      <c r="S10" s="199" t="e">
        <f>VLOOKUP(G10,'Données efficacité energétique'!$A$5:$M$13,2,FALSE)*(VLOOKUP(G10,'Données efficacité energétique'!$A$5:$M$13,HLOOKUP($Q$3,'Données efficacité energétique'!$C$2:$M$3,2,FALSE),FALSE)+VLOOKUP(G10,'Données efficacité energétique'!$A$5:$M$13,HLOOKUP($Q$4,'Données efficacité energétique'!$C$2:$M$3,2,FALSE),FALSE))*I10/1000</f>
        <v>#N/A</v>
      </c>
      <c r="T10" s="192" t="e">
        <f t="shared" si="1"/>
        <v>#N/A</v>
      </c>
    </row>
    <row r="11" spans="1:20" ht="23.25" thickBot="1" x14ac:dyDescent="0.3">
      <c r="A11" s="171" t="s">
        <v>213</v>
      </c>
      <c r="B11" s="171" t="s">
        <v>214</v>
      </c>
      <c r="C11" s="171" t="s">
        <v>215</v>
      </c>
      <c r="D11" s="171" t="s">
        <v>216</v>
      </c>
      <c r="E11" s="171" t="s">
        <v>209</v>
      </c>
      <c r="F11" s="201">
        <v>2014</v>
      </c>
      <c r="G11" s="171" t="s">
        <v>217</v>
      </c>
      <c r="H11" s="200"/>
      <c r="I11" s="200"/>
      <c r="J11" s="171"/>
      <c r="K11" s="171"/>
      <c r="L11" s="200"/>
      <c r="M11" s="200"/>
      <c r="N11" s="171"/>
      <c r="O11" s="171" t="e">
        <f t="shared" si="0"/>
        <v>#DIV/0!</v>
      </c>
      <c r="P11" s="171"/>
      <c r="Q11" s="15"/>
      <c r="R11" s="15"/>
      <c r="S11" s="199">
        <f>VLOOKUP(G11,'Données efficacité energétique'!$A$5:$M$13,2,FALSE)*(VLOOKUP(G11,'Données efficacité energétique'!$A$5:$M$13,HLOOKUP($Q$3,'Données efficacité energétique'!$C$2:$M$3,2,FALSE),FALSE)+VLOOKUP(G11,'Données efficacité energétique'!$A$5:$M$13,HLOOKUP($Q$4,'Données efficacité energétique'!$C$2:$M$3,2,FALSE),FALSE))*I11/1000</f>
        <v>0</v>
      </c>
      <c r="T11" s="192" t="str">
        <f t="shared" si="1"/>
        <v/>
      </c>
    </row>
    <row r="12" spans="1:20" ht="23.25" thickBot="1" x14ac:dyDescent="0.3">
      <c r="A12" s="171" t="s">
        <v>218</v>
      </c>
      <c r="B12" s="171"/>
      <c r="C12" s="171" t="s">
        <v>219</v>
      </c>
      <c r="D12" s="171" t="s">
        <v>220</v>
      </c>
      <c r="E12" s="171" t="s">
        <v>221</v>
      </c>
      <c r="F12" s="201">
        <v>2014</v>
      </c>
      <c r="G12" s="171" t="s">
        <v>222</v>
      </c>
      <c r="H12" s="171"/>
      <c r="I12" s="171"/>
      <c r="J12" s="171"/>
      <c r="K12" s="171"/>
      <c r="L12" s="200"/>
      <c r="M12" s="200"/>
      <c r="N12" s="171"/>
      <c r="O12" s="171" t="e">
        <f t="shared" si="0"/>
        <v>#DIV/0!</v>
      </c>
      <c r="P12" s="171"/>
      <c r="Q12" s="15"/>
      <c r="R12" s="15"/>
      <c r="S12" s="199">
        <f>VLOOKUP(G12,'Données efficacité energétique'!$A$5:$M$13,2,FALSE)*(VLOOKUP(G12,'Données efficacité energétique'!$A$5:$M$13,HLOOKUP($Q$3,'Données efficacité energétique'!$C$2:$M$3,2,FALSE),FALSE)+VLOOKUP(G12,'Données efficacité energétique'!$A$5:$M$13,HLOOKUP($Q$4,'Données efficacité energétique'!$C$2:$M$3,2,FALSE),FALSE))*I12/1000</f>
        <v>0</v>
      </c>
      <c r="T12" s="192" t="str">
        <f t="shared" si="1"/>
        <v/>
      </c>
    </row>
    <row r="13" spans="1:20" ht="23.25" thickBot="1" x14ac:dyDescent="0.3">
      <c r="A13" s="171" t="s">
        <v>223</v>
      </c>
      <c r="B13" s="171"/>
      <c r="C13" s="171"/>
      <c r="D13" s="171"/>
      <c r="E13" s="171"/>
      <c r="F13" s="171"/>
      <c r="G13" s="171"/>
      <c r="H13" s="171"/>
      <c r="I13" s="171"/>
      <c r="J13" s="171"/>
      <c r="K13" s="171"/>
      <c r="L13" s="200"/>
      <c r="M13" s="200"/>
      <c r="N13" s="171"/>
      <c r="O13" s="171" t="e">
        <f t="shared" si="0"/>
        <v>#DIV/0!</v>
      </c>
      <c r="P13" s="171"/>
      <c r="Q13" s="15"/>
      <c r="R13" s="15"/>
      <c r="S13" s="199" t="e">
        <f>VLOOKUP(G13,'Données efficacité energétique'!$A$5:$M$13,2,FALSE)*(VLOOKUP(G13,'Données efficacité energétique'!$A$5:$M$13,HLOOKUP($Q$3,'Données efficacité energétique'!$C$2:$M$3,2,FALSE),FALSE)+VLOOKUP(G13,'Données efficacité energétique'!$A$5:$M$13,HLOOKUP($Q$4,'Données efficacité energétique'!$C$2:$M$3,2,FALSE),FALSE))*I13/1000</f>
        <v>#N/A</v>
      </c>
      <c r="T13" s="192" t="e">
        <f t="shared" si="1"/>
        <v>#N/A</v>
      </c>
    </row>
    <row r="14" spans="1:20" ht="23.25" thickBot="1" x14ac:dyDescent="0.3">
      <c r="A14" s="194" t="s">
        <v>224</v>
      </c>
      <c r="B14" s="194"/>
      <c r="C14" s="194"/>
      <c r="D14" s="194"/>
      <c r="E14" s="194"/>
      <c r="F14" s="194"/>
      <c r="G14" s="194"/>
      <c r="H14" s="194">
        <f t="shared" ref="H14:N14" si="3">SUM(H11:H13)</f>
        <v>0</v>
      </c>
      <c r="I14" s="194">
        <f t="shared" si="3"/>
        <v>0</v>
      </c>
      <c r="J14" s="197">
        <f t="shared" si="3"/>
        <v>0</v>
      </c>
      <c r="K14" s="196">
        <f t="shared" si="3"/>
        <v>0</v>
      </c>
      <c r="L14" s="194">
        <f t="shared" si="3"/>
        <v>0</v>
      </c>
      <c r="M14" s="194">
        <f t="shared" si="3"/>
        <v>0</v>
      </c>
      <c r="N14" s="194">
        <f t="shared" si="3"/>
        <v>0</v>
      </c>
      <c r="O14" s="195" t="e">
        <f t="shared" si="0"/>
        <v>#DIV/0!</v>
      </c>
      <c r="P14" s="194"/>
      <c r="Q14" s="102">
        <f>SUM(Q11:Q13)</f>
        <v>0</v>
      </c>
      <c r="R14" s="102">
        <f>SUM(R11:R13)</f>
        <v>0</v>
      </c>
      <c r="S14" s="198" t="e">
        <f>VLOOKUP(G14,'Données efficacité energétique'!$A$5:$M$13,2,FALSE)*(VLOOKUP(G14,'Données efficacité energétique'!$A$5:$M$13,HLOOKUP($Q$3,'Données efficacité energétique'!$C$2:$M$3,2,FALSE),FALSE)+VLOOKUP(G14,'Données efficacité energétique'!$A$5:$M$13,HLOOKUP($Q$4,'Données efficacité energétique'!$C$2:$M$3,2,FALSE),FALSE))*I14/1000</f>
        <v>#N/A</v>
      </c>
      <c r="T14" s="192" t="e">
        <f t="shared" si="1"/>
        <v>#N/A</v>
      </c>
    </row>
    <row r="15" spans="1:20" ht="15.75" thickBot="1" x14ac:dyDescent="0.3">
      <c r="A15" s="194" t="s">
        <v>225</v>
      </c>
      <c r="B15" s="194"/>
      <c r="C15" s="194"/>
      <c r="D15" s="194"/>
      <c r="E15" s="194"/>
      <c r="F15" s="194"/>
      <c r="G15" s="194"/>
      <c r="H15" s="194">
        <f t="shared" ref="H15:N15" si="4">H14+H10</f>
        <v>0</v>
      </c>
      <c r="I15" s="194">
        <f t="shared" si="4"/>
        <v>150</v>
      </c>
      <c r="J15" s="197">
        <f t="shared" si="4"/>
        <v>0</v>
      </c>
      <c r="K15" s="196">
        <f t="shared" si="4"/>
        <v>0</v>
      </c>
      <c r="L15" s="194">
        <f t="shared" si="4"/>
        <v>999</v>
      </c>
      <c r="M15" s="194">
        <f t="shared" si="4"/>
        <v>0</v>
      </c>
      <c r="N15" s="194">
        <f t="shared" si="4"/>
        <v>0</v>
      </c>
      <c r="O15" s="195">
        <f t="shared" si="0"/>
        <v>0</v>
      </c>
      <c r="P15" s="194"/>
      <c r="Q15" s="102">
        <f>Q14+Q10</f>
        <v>0</v>
      </c>
      <c r="R15" s="102">
        <f>R14+R10</f>
        <v>0</v>
      </c>
      <c r="S15" s="193" t="e">
        <f>S10+S14</f>
        <v>#N/A</v>
      </c>
      <c r="T15" s="192" t="e">
        <f t="shared" si="1"/>
        <v>#N/A</v>
      </c>
    </row>
    <row r="16" spans="1:20" x14ac:dyDescent="0.25">
      <c r="A16" s="13"/>
      <c r="B16" s="14"/>
      <c r="C16" s="14"/>
      <c r="D16" s="14"/>
      <c r="E16" s="14"/>
      <c r="F16" s="14"/>
      <c r="G16" s="14"/>
      <c r="H16" s="14"/>
      <c r="I16" s="14"/>
      <c r="J16" s="14"/>
      <c r="K16" s="14"/>
      <c r="L16" s="14"/>
      <c r="M16" s="14"/>
      <c r="N16" s="14"/>
      <c r="O16" s="14"/>
      <c r="P16" s="14"/>
      <c r="Q16" s="14"/>
    </row>
    <row r="17" spans="1:17" x14ac:dyDescent="0.25">
      <c r="A17" s="213"/>
      <c r="B17" s="214"/>
      <c r="C17" s="207"/>
      <c r="D17" s="207"/>
      <c r="E17" s="207"/>
      <c r="F17" s="208" t="s">
        <v>226</v>
      </c>
      <c r="G17" s="211"/>
      <c r="J17" s="14"/>
      <c r="K17" s="14"/>
      <c r="L17" s="14"/>
      <c r="M17" s="14"/>
      <c r="N17" s="14"/>
      <c r="O17" s="14"/>
      <c r="P17" s="14"/>
      <c r="Q17" s="14"/>
    </row>
    <row r="18" spans="1:17" x14ac:dyDescent="0.25">
      <c r="A18" s="215"/>
      <c r="B18" s="216"/>
      <c r="C18" s="209"/>
      <c r="D18" s="209"/>
      <c r="E18" s="209"/>
      <c r="F18" s="210" t="s">
        <v>227</v>
      </c>
      <c r="G18" s="212"/>
      <c r="J18" s="14"/>
      <c r="K18" s="14"/>
      <c r="L18" s="14"/>
      <c r="M18" s="14"/>
      <c r="N18" s="14"/>
      <c r="O18" s="14"/>
      <c r="P18" s="14"/>
      <c r="Q18" s="14"/>
    </row>
    <row r="19" spans="1:17" x14ac:dyDescent="0.25">
      <c r="A19" s="14"/>
      <c r="B19" s="14"/>
      <c r="C19" s="14"/>
      <c r="D19" s="14"/>
      <c r="E19" s="14"/>
      <c r="F19" s="14"/>
      <c r="G19" s="14"/>
      <c r="H19" s="14"/>
      <c r="I19" s="14"/>
      <c r="J19" s="14"/>
      <c r="K19" s="14"/>
      <c r="L19" s="14"/>
      <c r="M19" s="14"/>
      <c r="N19" s="14"/>
      <c r="O19" s="14"/>
      <c r="P19" s="14"/>
      <c r="Q19" s="14"/>
    </row>
    <row r="20" spans="1:17" ht="15.75" thickBot="1" x14ac:dyDescent="0.3">
      <c r="A20" s="13" t="s">
        <v>228</v>
      </c>
      <c r="B20" s="14"/>
      <c r="C20" s="14"/>
      <c r="D20" s="14"/>
      <c r="E20" s="14"/>
      <c r="F20" s="14"/>
      <c r="G20" s="14"/>
      <c r="H20" s="14"/>
      <c r="I20" s="14"/>
      <c r="J20" s="14"/>
      <c r="K20" s="14"/>
      <c r="L20" s="14"/>
      <c r="M20" s="14"/>
      <c r="N20" s="14"/>
      <c r="O20" s="14"/>
      <c r="P20" s="14"/>
      <c r="Q20" s="14"/>
    </row>
    <row r="21" spans="1:17" ht="51.75" thickBot="1" x14ac:dyDescent="0.3">
      <c r="A21" s="3" t="s">
        <v>229</v>
      </c>
      <c r="B21" s="4" t="s">
        <v>230</v>
      </c>
      <c r="C21" s="4" t="s">
        <v>231</v>
      </c>
      <c r="D21" s="4" t="s">
        <v>232</v>
      </c>
      <c r="E21" s="4" t="s">
        <v>233</v>
      </c>
      <c r="F21" s="4" t="s">
        <v>234</v>
      </c>
      <c r="G21" s="14"/>
      <c r="H21" s="14"/>
      <c r="I21" s="14"/>
      <c r="J21" s="14"/>
      <c r="K21" s="14"/>
      <c r="L21" s="14"/>
      <c r="M21" s="14"/>
      <c r="N21" s="14"/>
      <c r="O21" s="14"/>
      <c r="P21" s="14"/>
      <c r="Q21" s="14"/>
    </row>
    <row r="22" spans="1:17" ht="15.75" thickBot="1" x14ac:dyDescent="0.3">
      <c r="A22" s="5"/>
      <c r="B22" s="6"/>
      <c r="C22" s="6"/>
      <c r="D22" s="6"/>
      <c r="E22" s="7"/>
      <c r="F22" s="7"/>
      <c r="G22" s="14"/>
      <c r="H22" s="14"/>
      <c r="I22" s="14"/>
      <c r="J22" s="14"/>
      <c r="K22" s="14"/>
      <c r="L22" s="14"/>
      <c r="M22" s="14"/>
      <c r="N22" s="14"/>
      <c r="O22" s="14"/>
      <c r="P22" s="14"/>
      <c r="Q22" s="14"/>
    </row>
    <row r="23" spans="1:17" ht="15.75" thickBot="1" x14ac:dyDescent="0.3">
      <c r="A23" s="5"/>
      <c r="B23" s="6"/>
      <c r="C23" s="6"/>
      <c r="D23" s="6"/>
      <c r="E23" s="7"/>
      <c r="F23" s="7"/>
      <c r="G23" s="14"/>
      <c r="H23" s="14"/>
      <c r="I23" s="14"/>
      <c r="J23" s="14"/>
      <c r="K23" s="14"/>
      <c r="L23" s="14"/>
      <c r="M23" s="14"/>
      <c r="N23" s="14"/>
      <c r="O23" s="14"/>
      <c r="P23" s="14"/>
      <c r="Q23" s="14"/>
    </row>
    <row r="24" spans="1:17" ht="15.75" thickBot="1" x14ac:dyDescent="0.3">
      <c r="A24" s="5"/>
      <c r="B24" s="6"/>
      <c r="C24" s="6"/>
      <c r="D24" s="6"/>
      <c r="E24" s="7"/>
      <c r="F24" s="7"/>
      <c r="G24" s="14"/>
      <c r="H24" s="14"/>
      <c r="I24" s="14"/>
      <c r="J24" s="14"/>
      <c r="K24" s="14"/>
      <c r="L24" s="14"/>
      <c r="M24" s="14"/>
      <c r="N24" s="14"/>
      <c r="O24" s="14"/>
      <c r="P24" s="14"/>
      <c r="Q24" s="14"/>
    </row>
    <row r="25" spans="1:17" ht="15.75" thickBot="1" x14ac:dyDescent="0.3">
      <c r="A25" s="5"/>
      <c r="B25" s="6"/>
      <c r="C25" s="6"/>
      <c r="D25" s="6"/>
      <c r="E25" s="7"/>
      <c r="F25" s="7"/>
      <c r="G25" s="14"/>
      <c r="H25" s="14"/>
      <c r="I25" s="14"/>
      <c r="J25" s="14"/>
      <c r="K25" s="14"/>
      <c r="L25" s="14"/>
      <c r="M25" s="14"/>
      <c r="N25" s="14"/>
      <c r="O25" s="14"/>
      <c r="P25" s="14"/>
      <c r="Q25" s="14"/>
    </row>
    <row r="26" spans="1:17" ht="15.75" thickBot="1" x14ac:dyDescent="0.3">
      <c r="A26" s="5"/>
      <c r="B26" s="6"/>
      <c r="C26" s="6"/>
      <c r="D26" s="6"/>
      <c r="E26" s="7"/>
      <c r="F26" s="7"/>
      <c r="G26" s="14"/>
      <c r="H26" s="14"/>
      <c r="I26" s="14"/>
      <c r="J26" s="14"/>
      <c r="K26" s="14"/>
      <c r="L26" s="14"/>
      <c r="M26" s="14"/>
      <c r="N26" s="14"/>
      <c r="O26" s="14"/>
      <c r="P26" s="14"/>
      <c r="Q26" s="14"/>
    </row>
    <row r="27" spans="1:17" ht="15.75" thickBot="1" x14ac:dyDescent="0.3">
      <c r="A27" s="5"/>
      <c r="B27" s="6"/>
      <c r="C27" s="6"/>
      <c r="D27" s="6"/>
      <c r="E27" s="6"/>
      <c r="F27" s="6"/>
      <c r="G27" s="14"/>
      <c r="H27" s="14"/>
      <c r="I27" s="14"/>
      <c r="J27" s="14"/>
      <c r="K27" s="14"/>
      <c r="L27" s="14"/>
      <c r="M27" s="14"/>
      <c r="N27" s="14"/>
      <c r="O27" s="14"/>
      <c r="P27" s="14"/>
      <c r="Q27" s="14"/>
    </row>
    <row r="28" spans="1:17" x14ac:dyDescent="0.25">
      <c r="A28" s="14"/>
      <c r="B28" s="14"/>
      <c r="C28" s="14"/>
      <c r="D28" s="14"/>
      <c r="E28" s="14"/>
      <c r="F28" s="14"/>
      <c r="G28" s="14"/>
      <c r="H28" s="14"/>
      <c r="I28" s="14"/>
      <c r="J28" s="14"/>
      <c r="K28" s="14"/>
      <c r="L28" s="14"/>
      <c r="M28" s="14"/>
      <c r="N28" s="14"/>
      <c r="O28" s="14"/>
      <c r="P28" s="14"/>
      <c r="Q28" s="14"/>
    </row>
  </sheetData>
  <conditionalFormatting sqref="L8:L15">
    <cfRule type="expression" dxfId="0" priority="1">
      <formula>L8&gt;S8</formula>
    </cfRule>
  </conditionalFormatting>
  <pageMargins left="0.7" right="0.7" top="0.75" bottom="0.75" header="0.3" footer="0.3"/>
  <pageSetup paperSize="9"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DDBC5A22-855F-44BC-AE1D-2C2DC33AAA4D}">
          <x14:formula1>
            <xm:f>'Données efficacité energétique'!$A$5:$A$12</xm:f>
          </x14:formula1>
          <xm:sqref>G8:G9 G11:G13</xm:sqref>
        </x14:dataValidation>
        <x14:dataValidation type="list" allowBlank="1" showInputMessage="1" showErrorMessage="1" xr:uid="{A8D5C1E0-E6DD-4452-99C9-AC0516FD786F}">
          <x14:formula1>
            <xm:f>'Zones climatiques'!$B$3:$B$99</xm:f>
          </x14:formula1>
          <xm:sqref>Q2</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764388-301F-4B47-B4D4-4F851C4525B4}">
  <sheetPr>
    <tabColor theme="5"/>
  </sheetPr>
  <dimension ref="A2:AY388"/>
  <sheetViews>
    <sheetView zoomScale="72" workbookViewId="0">
      <selection activeCell="E24" sqref="E24"/>
    </sheetView>
  </sheetViews>
  <sheetFormatPr baseColWidth="10" defaultColWidth="11.42578125" defaultRowHeight="15" x14ac:dyDescent="0.25"/>
  <cols>
    <col min="1" max="1" width="28.5703125" bestFit="1" customWidth="1"/>
    <col min="2" max="2" width="18.85546875" customWidth="1"/>
    <col min="4" max="4" width="12.140625" customWidth="1"/>
    <col min="5" max="5" width="13.42578125" customWidth="1"/>
    <col min="8" max="8" width="14.5703125" bestFit="1" customWidth="1"/>
    <col min="10" max="10" width="15.7109375" customWidth="1"/>
    <col min="13" max="14" width="9.140625" customWidth="1"/>
    <col min="16" max="16" width="18" customWidth="1"/>
    <col min="18" max="20" width="10.85546875" customWidth="1"/>
    <col min="28" max="35" width="11.28515625" bestFit="1" customWidth="1"/>
    <col min="39" max="39" width="33.5703125" customWidth="1"/>
  </cols>
  <sheetData>
    <row r="2" spans="1:51" x14ac:dyDescent="0.25">
      <c r="A2" s="170"/>
      <c r="B2" s="170"/>
      <c r="C2" s="170" t="s">
        <v>235</v>
      </c>
      <c r="D2" s="170" t="s">
        <v>236</v>
      </c>
      <c r="E2" s="170" t="s">
        <v>237</v>
      </c>
      <c r="F2" s="170" t="s">
        <v>238</v>
      </c>
      <c r="G2" t="s">
        <v>239</v>
      </c>
      <c r="H2" t="s">
        <v>240</v>
      </c>
      <c r="I2" t="s">
        <v>241</v>
      </c>
      <c r="J2" t="s">
        <v>242</v>
      </c>
      <c r="K2" t="s">
        <v>185</v>
      </c>
      <c r="L2" t="s">
        <v>243</v>
      </c>
      <c r="M2" t="s">
        <v>244</v>
      </c>
    </row>
    <row r="3" spans="1:51" x14ac:dyDescent="0.25">
      <c r="A3" s="170">
        <v>1</v>
      </c>
      <c r="B3" s="170">
        <v>2</v>
      </c>
      <c r="C3" s="170">
        <v>3</v>
      </c>
      <c r="D3" s="170">
        <v>4</v>
      </c>
      <c r="E3" s="170">
        <v>5</v>
      </c>
      <c r="F3" s="170">
        <v>6</v>
      </c>
      <c r="G3" s="170">
        <v>7</v>
      </c>
      <c r="H3" s="170">
        <v>8</v>
      </c>
      <c r="I3" s="170">
        <v>9</v>
      </c>
      <c r="J3" s="170">
        <v>10</v>
      </c>
      <c r="K3" s="170">
        <v>11</v>
      </c>
      <c r="L3" s="170">
        <v>12</v>
      </c>
      <c r="M3" s="170">
        <v>13</v>
      </c>
      <c r="Y3" t="s">
        <v>235</v>
      </c>
      <c r="Z3" t="s">
        <v>185</v>
      </c>
      <c r="AA3" s="190" t="s">
        <v>245</v>
      </c>
    </row>
    <row r="4" spans="1:51" ht="36.75" x14ac:dyDescent="0.25">
      <c r="A4" s="173" t="s">
        <v>246</v>
      </c>
      <c r="B4" s="173" t="s">
        <v>247</v>
      </c>
      <c r="C4" s="191" t="s">
        <v>235</v>
      </c>
      <c r="D4" s="191" t="s">
        <v>236</v>
      </c>
      <c r="E4" s="191" t="s">
        <v>237</v>
      </c>
      <c r="F4" s="191" t="s">
        <v>238</v>
      </c>
      <c r="G4" s="191" t="s">
        <v>239</v>
      </c>
      <c r="H4" s="191" t="s">
        <v>240</v>
      </c>
      <c r="I4" s="191" t="s">
        <v>241</v>
      </c>
      <c r="J4" s="191" t="s">
        <v>242</v>
      </c>
      <c r="K4" s="191" t="s">
        <v>248</v>
      </c>
      <c r="L4" s="191" t="s">
        <v>249</v>
      </c>
      <c r="M4" s="191" t="s">
        <v>250</v>
      </c>
      <c r="Y4" t="s">
        <v>236</v>
      </c>
      <c r="Z4" t="s">
        <v>243</v>
      </c>
      <c r="AA4" s="171" t="s">
        <v>251</v>
      </c>
      <c r="AN4" t="s">
        <v>252</v>
      </c>
    </row>
    <row r="5" spans="1:51" ht="22.5" x14ac:dyDescent="0.25">
      <c r="A5" s="228" t="s">
        <v>253</v>
      </c>
      <c r="B5" s="229">
        <v>90</v>
      </c>
      <c r="C5" s="174">
        <v>1.2</v>
      </c>
      <c r="D5" s="174">
        <v>1.3</v>
      </c>
      <c r="E5" s="174">
        <v>1.2</v>
      </c>
      <c r="F5" s="174">
        <v>1.1000000000000001</v>
      </c>
      <c r="G5" s="174">
        <v>1</v>
      </c>
      <c r="H5" s="174">
        <v>0.9</v>
      </c>
      <c r="I5" s="174">
        <v>0.9</v>
      </c>
      <c r="J5" s="174">
        <v>0.8</v>
      </c>
      <c r="K5" s="174">
        <v>0</v>
      </c>
      <c r="L5" s="174">
        <v>0.2</v>
      </c>
      <c r="M5" s="174">
        <v>0.4</v>
      </c>
      <c r="S5" s="178"/>
      <c r="T5" s="178"/>
      <c r="Y5" t="s">
        <v>237</v>
      </c>
      <c r="Z5" t="s">
        <v>244</v>
      </c>
      <c r="AA5" s="186" t="s">
        <v>254</v>
      </c>
      <c r="AN5" s="189" t="s">
        <v>255</v>
      </c>
    </row>
    <row r="6" spans="1:51" ht="14.45" customHeight="1" x14ac:dyDescent="0.25">
      <c r="A6" s="228" t="s">
        <v>210</v>
      </c>
      <c r="B6" s="230">
        <v>100</v>
      </c>
      <c r="C6" s="174">
        <v>1.1000000000000001</v>
      </c>
      <c r="D6" s="174">
        <v>1.2</v>
      </c>
      <c r="E6" s="174">
        <v>1.1000000000000001</v>
      </c>
      <c r="F6" s="174">
        <v>1.1000000000000001</v>
      </c>
      <c r="G6" s="174">
        <v>1</v>
      </c>
      <c r="H6" s="174">
        <v>1</v>
      </c>
      <c r="I6" s="174">
        <v>0.95</v>
      </c>
      <c r="J6" s="174">
        <v>0.85</v>
      </c>
      <c r="K6" s="174">
        <v>0</v>
      </c>
      <c r="L6" s="174">
        <v>0.2</v>
      </c>
      <c r="M6" s="174">
        <v>0.4</v>
      </c>
      <c r="S6" s="178"/>
      <c r="T6" s="178"/>
      <c r="Y6" t="s">
        <v>238</v>
      </c>
      <c r="AA6" s="186" t="s">
        <v>256</v>
      </c>
      <c r="AN6" s="477" t="s">
        <v>235</v>
      </c>
      <c r="AO6" s="479" t="s">
        <v>236</v>
      </c>
      <c r="AP6" s="479" t="s">
        <v>237</v>
      </c>
      <c r="AQ6" s="479" t="s">
        <v>238</v>
      </c>
      <c r="AR6" s="479" t="s">
        <v>239</v>
      </c>
      <c r="AS6" s="479" t="s">
        <v>240</v>
      </c>
      <c r="AT6" s="479" t="s">
        <v>241</v>
      </c>
      <c r="AU6" s="481" t="s">
        <v>242</v>
      </c>
    </row>
    <row r="7" spans="1:51" ht="22.5" x14ac:dyDescent="0.25">
      <c r="A7" s="231" t="s">
        <v>257</v>
      </c>
      <c r="B7" s="230">
        <v>100</v>
      </c>
      <c r="C7" s="174">
        <v>1.1000000000000001</v>
      </c>
      <c r="D7" s="174">
        <v>1.2</v>
      </c>
      <c r="E7" s="174">
        <v>1.1000000000000001</v>
      </c>
      <c r="F7" s="174">
        <v>1.1000000000000001</v>
      </c>
      <c r="G7" s="174">
        <v>1</v>
      </c>
      <c r="H7" s="174">
        <v>1</v>
      </c>
      <c r="I7" s="174">
        <v>0.95</v>
      </c>
      <c r="J7" s="174">
        <v>0.85</v>
      </c>
      <c r="K7" s="174">
        <v>0</v>
      </c>
      <c r="L7" s="174">
        <v>0.2</v>
      </c>
      <c r="M7" s="174">
        <v>0.4</v>
      </c>
      <c r="T7" s="178"/>
      <c r="Y7" t="s">
        <v>239</v>
      </c>
      <c r="AA7" s="186" t="s">
        <v>258</v>
      </c>
      <c r="AN7" s="478"/>
      <c r="AO7" s="480"/>
      <c r="AP7" s="480"/>
      <c r="AQ7" s="480"/>
      <c r="AR7" s="480"/>
      <c r="AS7" s="480"/>
      <c r="AT7" s="480"/>
      <c r="AU7" s="482"/>
      <c r="AV7" s="188" t="s">
        <v>248</v>
      </c>
      <c r="AW7" s="188" t="s">
        <v>249</v>
      </c>
      <c r="AX7" s="483" t="s">
        <v>250</v>
      </c>
      <c r="AY7" s="484"/>
    </row>
    <row r="8" spans="1:51" ht="22.5" x14ac:dyDescent="0.25">
      <c r="A8" s="231" t="s">
        <v>222</v>
      </c>
      <c r="B8" s="230">
        <v>100</v>
      </c>
      <c r="C8" s="174">
        <v>1.1000000000000001</v>
      </c>
      <c r="D8" s="174">
        <v>1.2</v>
      </c>
      <c r="E8" s="174">
        <v>1.1000000000000001</v>
      </c>
      <c r="F8" s="174">
        <v>1.1000000000000001</v>
      </c>
      <c r="G8" s="174">
        <v>1</v>
      </c>
      <c r="H8" s="174">
        <v>1</v>
      </c>
      <c r="I8" s="174">
        <v>0.95</v>
      </c>
      <c r="J8" s="174">
        <v>0.85</v>
      </c>
      <c r="K8" s="174">
        <v>0</v>
      </c>
      <c r="L8" s="174">
        <v>0.2</v>
      </c>
      <c r="M8" s="174">
        <v>0.4</v>
      </c>
      <c r="T8" s="178"/>
      <c r="Y8" t="s">
        <v>240</v>
      </c>
      <c r="AA8" s="186" t="s">
        <v>259</v>
      </c>
      <c r="AM8" s="147"/>
      <c r="AN8" s="467">
        <v>1.1000000000000001</v>
      </c>
      <c r="AO8" s="469">
        <v>1.3</v>
      </c>
      <c r="AP8" s="469">
        <v>1.2</v>
      </c>
      <c r="AQ8" s="469">
        <v>1.1000000000000001</v>
      </c>
      <c r="AR8" s="469">
        <v>1</v>
      </c>
      <c r="AS8" s="469">
        <v>1</v>
      </c>
      <c r="AT8" s="469">
        <v>0.9</v>
      </c>
      <c r="AU8" s="471">
        <v>0.8</v>
      </c>
      <c r="AV8" s="467">
        <v>0</v>
      </c>
      <c r="AW8" s="469">
        <v>0.3</v>
      </c>
      <c r="AX8" s="471">
        <v>0.5</v>
      </c>
    </row>
    <row r="9" spans="1:51" ht="23.25" x14ac:dyDescent="0.25">
      <c r="A9" s="231" t="s">
        <v>217</v>
      </c>
      <c r="B9" s="230">
        <v>100</v>
      </c>
      <c r="C9" s="174">
        <v>1.1000000000000001</v>
      </c>
      <c r="D9" s="174">
        <v>1.2</v>
      </c>
      <c r="E9" s="174">
        <v>1.1000000000000001</v>
      </c>
      <c r="F9" s="174">
        <v>1.1000000000000001</v>
      </c>
      <c r="G9" s="174">
        <v>1</v>
      </c>
      <c r="H9" s="174">
        <v>1</v>
      </c>
      <c r="I9" s="174">
        <v>0.95</v>
      </c>
      <c r="J9" s="174">
        <v>0.85</v>
      </c>
      <c r="K9" s="174">
        <v>0</v>
      </c>
      <c r="L9" s="174">
        <v>0.2</v>
      </c>
      <c r="M9" s="174">
        <v>0.4</v>
      </c>
      <c r="T9" s="178"/>
      <c r="Y9" t="s">
        <v>241</v>
      </c>
      <c r="AA9" s="186" t="s">
        <v>260</v>
      </c>
      <c r="AM9" s="187" t="s">
        <v>261</v>
      </c>
      <c r="AN9" s="468"/>
      <c r="AO9" s="470"/>
      <c r="AP9" s="470"/>
      <c r="AQ9" s="470"/>
      <c r="AR9" s="470"/>
      <c r="AS9" s="470"/>
      <c r="AT9" s="470"/>
      <c r="AU9" s="472"/>
      <c r="AV9" s="468"/>
      <c r="AW9" s="470"/>
      <c r="AX9" s="472"/>
    </row>
    <row r="10" spans="1:51" ht="23.25" x14ac:dyDescent="0.25">
      <c r="A10" s="231" t="s">
        <v>262</v>
      </c>
      <c r="B10" s="230">
        <v>100</v>
      </c>
      <c r="C10" s="174">
        <v>1.1000000000000001</v>
      </c>
      <c r="D10" s="174">
        <v>1.2</v>
      </c>
      <c r="E10" s="174">
        <v>1.1000000000000001</v>
      </c>
      <c r="F10" s="174">
        <v>1.1000000000000001</v>
      </c>
      <c r="G10" s="174">
        <v>1</v>
      </c>
      <c r="H10" s="174">
        <v>1</v>
      </c>
      <c r="I10" s="174">
        <v>0.95</v>
      </c>
      <c r="J10" s="174">
        <v>0.85</v>
      </c>
      <c r="K10" s="174">
        <v>0</v>
      </c>
      <c r="L10" s="174">
        <v>0.2</v>
      </c>
      <c r="M10" s="174">
        <v>0.4</v>
      </c>
      <c r="T10" s="178"/>
      <c r="Y10" t="s">
        <v>242</v>
      </c>
      <c r="AA10" s="186" t="s">
        <v>263</v>
      </c>
      <c r="AM10" s="187" t="s">
        <v>264</v>
      </c>
      <c r="AN10" s="467">
        <v>0.9</v>
      </c>
      <c r="AO10" s="469">
        <v>1.1000000000000001</v>
      </c>
      <c r="AP10" s="469">
        <v>1.1000000000000001</v>
      </c>
      <c r="AQ10" s="469">
        <v>0.9</v>
      </c>
      <c r="AR10" s="469">
        <v>1</v>
      </c>
      <c r="AS10" s="469">
        <v>1</v>
      </c>
      <c r="AT10" s="469">
        <v>1.2</v>
      </c>
      <c r="AU10" s="471">
        <v>1.2</v>
      </c>
      <c r="AV10" s="467">
        <v>0</v>
      </c>
      <c r="AW10" s="469">
        <v>0</v>
      </c>
      <c r="AX10" s="471">
        <v>0.1</v>
      </c>
    </row>
    <row r="11" spans="1:51" ht="22.5" x14ac:dyDescent="0.25">
      <c r="A11" s="231" t="s">
        <v>265</v>
      </c>
      <c r="B11" s="230">
        <v>100</v>
      </c>
      <c r="C11" s="174">
        <v>1.1000000000000001</v>
      </c>
      <c r="D11" s="174">
        <v>1.2</v>
      </c>
      <c r="E11" s="174">
        <v>1.1000000000000001</v>
      </c>
      <c r="F11" s="174">
        <v>1.1000000000000001</v>
      </c>
      <c r="G11" s="174">
        <v>1</v>
      </c>
      <c r="H11" s="174">
        <v>1</v>
      </c>
      <c r="I11" s="174">
        <v>0.95</v>
      </c>
      <c r="J11" s="174">
        <v>0.85</v>
      </c>
      <c r="K11" s="174">
        <v>0</v>
      </c>
      <c r="L11" s="174">
        <v>0.2</v>
      </c>
      <c r="M11" s="174">
        <v>0.4</v>
      </c>
      <c r="T11" s="178"/>
      <c r="AA11" s="186" t="s">
        <v>266</v>
      </c>
      <c r="AN11" s="468"/>
      <c r="AO11" s="470"/>
      <c r="AP11" s="470"/>
      <c r="AQ11" s="470"/>
      <c r="AR11" s="470"/>
      <c r="AS11" s="470"/>
      <c r="AT11" s="470"/>
      <c r="AU11" s="472"/>
      <c r="AV11" s="468"/>
      <c r="AW11" s="470"/>
      <c r="AX11" s="472"/>
    </row>
    <row r="12" spans="1:51" ht="30" x14ac:dyDescent="0.25">
      <c r="A12" s="231" t="s">
        <v>267</v>
      </c>
      <c r="B12" s="230">
        <v>100</v>
      </c>
      <c r="C12" s="174">
        <v>1.1000000000000001</v>
      </c>
      <c r="D12" s="174">
        <v>1.2</v>
      </c>
      <c r="E12" s="174">
        <v>1.1000000000000001</v>
      </c>
      <c r="F12" s="174">
        <v>1.1000000000000001</v>
      </c>
      <c r="G12" s="174">
        <v>1</v>
      </c>
      <c r="H12" s="174">
        <v>1</v>
      </c>
      <c r="I12" s="174">
        <v>0.95</v>
      </c>
      <c r="J12" s="174">
        <v>0.85</v>
      </c>
      <c r="K12" s="174">
        <v>0</v>
      </c>
      <c r="L12" s="174">
        <v>0.2</v>
      </c>
      <c r="M12" s="174">
        <v>0.4</v>
      </c>
      <c r="T12" s="178"/>
      <c r="AA12" s="186" t="s">
        <v>268</v>
      </c>
      <c r="AM12" s="147" t="s">
        <v>269</v>
      </c>
      <c r="AN12" s="467">
        <v>1.1000000000000001</v>
      </c>
      <c r="AO12" s="469">
        <v>1.3</v>
      </c>
      <c r="AP12" s="469">
        <v>1.1000000000000001</v>
      </c>
      <c r="AQ12" s="469">
        <v>1.1000000000000001</v>
      </c>
      <c r="AR12" s="469">
        <v>1</v>
      </c>
      <c r="AS12" s="469">
        <v>1</v>
      </c>
      <c r="AT12" s="469">
        <v>0.9</v>
      </c>
      <c r="AU12" s="471">
        <v>0.8</v>
      </c>
      <c r="AV12" s="467">
        <v>0</v>
      </c>
      <c r="AW12" s="469">
        <v>0.1</v>
      </c>
      <c r="AX12" s="471">
        <v>0.2</v>
      </c>
    </row>
    <row r="13" spans="1:51" x14ac:dyDescent="0.25">
      <c r="A13" s="186"/>
      <c r="B13" s="177"/>
      <c r="C13" s="174"/>
      <c r="D13" s="174"/>
      <c r="E13" s="174"/>
      <c r="F13" s="174">
        <f t="shared" ref="F13" si="0">MIN(F7:F12)</f>
        <v>1.1000000000000001</v>
      </c>
      <c r="G13" s="174"/>
      <c r="H13" s="174"/>
      <c r="I13" s="174"/>
      <c r="J13" s="174"/>
      <c r="K13" s="174"/>
      <c r="L13" s="174"/>
      <c r="M13" s="174"/>
      <c r="T13" s="178"/>
      <c r="AA13" s="186" t="s">
        <v>270</v>
      </c>
      <c r="AN13" s="468"/>
      <c r="AO13" s="470"/>
      <c r="AP13" s="470"/>
      <c r="AQ13" s="470"/>
      <c r="AR13" s="470"/>
      <c r="AS13" s="470"/>
      <c r="AT13" s="470"/>
      <c r="AU13" s="472"/>
      <c r="AV13" s="468"/>
      <c r="AW13" s="470"/>
      <c r="AX13" s="472"/>
    </row>
    <row r="14" spans="1:51" ht="14.45" customHeight="1" x14ac:dyDescent="0.25">
      <c r="A14" s="186"/>
      <c r="B14" s="174"/>
      <c r="C14" s="174"/>
      <c r="D14" s="174"/>
      <c r="E14" s="174"/>
      <c r="F14" s="174"/>
      <c r="G14" s="174"/>
      <c r="H14" s="174"/>
      <c r="I14" s="174"/>
      <c r="J14" s="174"/>
      <c r="K14" s="174"/>
      <c r="L14" s="174"/>
      <c r="M14" s="174"/>
      <c r="AM14" s="147" t="s">
        <v>271</v>
      </c>
      <c r="AN14" s="467">
        <v>1</v>
      </c>
      <c r="AO14" s="469">
        <v>1.2</v>
      </c>
      <c r="AP14" s="469">
        <v>1.2</v>
      </c>
      <c r="AQ14" s="469">
        <v>1</v>
      </c>
      <c r="AR14" s="469">
        <v>1</v>
      </c>
      <c r="AS14" s="469">
        <v>1</v>
      </c>
      <c r="AT14" s="469">
        <v>1.2</v>
      </c>
      <c r="AU14" s="471">
        <v>1</v>
      </c>
      <c r="AV14" s="467">
        <v>0</v>
      </c>
      <c r="AW14" s="469">
        <v>0.1</v>
      </c>
      <c r="AX14" s="471">
        <v>0.2</v>
      </c>
    </row>
    <row r="15" spans="1:51" x14ac:dyDescent="0.25">
      <c r="A15" s="186"/>
      <c r="B15" s="174"/>
      <c r="C15" s="174"/>
      <c r="D15" s="174"/>
      <c r="E15" s="174"/>
      <c r="F15" s="174"/>
      <c r="G15" s="174"/>
      <c r="H15" s="174"/>
      <c r="I15" s="174"/>
      <c r="J15" s="174"/>
      <c r="K15" s="174"/>
      <c r="L15" s="174"/>
      <c r="M15" s="174"/>
      <c r="AM15" s="147"/>
      <c r="AN15" s="468"/>
      <c r="AO15" s="470"/>
      <c r="AP15" s="470"/>
      <c r="AQ15" s="470"/>
      <c r="AR15" s="470"/>
      <c r="AS15" s="470"/>
      <c r="AT15" s="470"/>
      <c r="AU15" s="472"/>
      <c r="AV15" s="468"/>
      <c r="AW15" s="470"/>
      <c r="AX15" s="472"/>
    </row>
    <row r="16" spans="1:51" x14ac:dyDescent="0.25">
      <c r="A16" s="186"/>
      <c r="B16" s="174"/>
      <c r="C16" s="174"/>
      <c r="D16" s="174"/>
      <c r="E16" s="174"/>
      <c r="F16" s="174"/>
      <c r="G16" s="174"/>
      <c r="H16" s="174"/>
      <c r="I16" s="174"/>
      <c r="J16" s="174"/>
      <c r="K16" s="174"/>
      <c r="L16" s="174"/>
      <c r="M16" s="174"/>
      <c r="AM16" s="147" t="s">
        <v>272</v>
      </c>
      <c r="AN16" s="467">
        <v>1.2</v>
      </c>
      <c r="AO16" s="469">
        <v>1.3</v>
      </c>
      <c r="AP16" s="469">
        <v>1.2</v>
      </c>
      <c r="AQ16" s="469">
        <v>1.1000000000000001</v>
      </c>
      <c r="AR16" s="469">
        <v>1</v>
      </c>
      <c r="AS16" s="469">
        <v>1</v>
      </c>
      <c r="AT16" s="469">
        <v>0.9</v>
      </c>
      <c r="AU16" s="471">
        <v>0.7</v>
      </c>
      <c r="AV16" s="467">
        <v>0</v>
      </c>
      <c r="AW16" s="469">
        <v>0.1</v>
      </c>
      <c r="AX16" s="471">
        <v>0.2</v>
      </c>
    </row>
    <row r="17" spans="1:50" x14ac:dyDescent="0.25">
      <c r="A17" s="186"/>
      <c r="B17" s="174"/>
      <c r="C17" s="174"/>
      <c r="D17" s="174"/>
      <c r="E17" s="174"/>
      <c r="F17" s="174"/>
      <c r="G17" s="174"/>
      <c r="H17" s="174"/>
      <c r="I17" s="174"/>
      <c r="J17" s="174"/>
      <c r="K17" s="174"/>
      <c r="L17" s="174"/>
      <c r="M17" s="174"/>
      <c r="AN17" s="468"/>
      <c r="AO17" s="470"/>
      <c r="AP17" s="470"/>
      <c r="AQ17" s="470"/>
      <c r="AR17" s="470"/>
      <c r="AS17" s="470"/>
      <c r="AT17" s="470"/>
      <c r="AU17" s="472"/>
      <c r="AV17" s="468"/>
      <c r="AW17" s="470"/>
      <c r="AX17" s="472"/>
    </row>
    <row r="18" spans="1:50" x14ac:dyDescent="0.25">
      <c r="B18" s="147"/>
      <c r="AM18" s="147" t="s">
        <v>273</v>
      </c>
      <c r="AN18" s="467">
        <v>1.2</v>
      </c>
      <c r="AO18" s="469">
        <v>1.3</v>
      </c>
      <c r="AP18" s="469">
        <v>1.2</v>
      </c>
      <c r="AQ18" s="469">
        <v>1.1000000000000001</v>
      </c>
      <c r="AR18" s="469">
        <v>1</v>
      </c>
      <c r="AS18" s="469">
        <v>1</v>
      </c>
      <c r="AT18" s="469">
        <v>1.1000000000000001</v>
      </c>
      <c r="AU18" s="471">
        <v>0.9</v>
      </c>
      <c r="AV18" s="467">
        <v>0</v>
      </c>
      <c r="AW18" s="469">
        <v>0.1</v>
      </c>
      <c r="AX18" s="471">
        <v>0.2</v>
      </c>
    </row>
    <row r="19" spans="1:50" x14ac:dyDescent="0.25">
      <c r="AM19" s="147"/>
      <c r="AN19" s="474"/>
      <c r="AO19" s="475"/>
      <c r="AP19" s="475"/>
      <c r="AQ19" s="475"/>
      <c r="AR19" s="475"/>
      <c r="AS19" s="475"/>
      <c r="AT19" s="475"/>
      <c r="AU19" s="476"/>
      <c r="AV19" s="474"/>
      <c r="AW19" s="475"/>
      <c r="AX19" s="476"/>
    </row>
    <row r="20" spans="1:50" x14ac:dyDescent="0.25">
      <c r="F20">
        <f>B7*1.7</f>
        <v>170</v>
      </c>
      <c r="AM20" s="147"/>
      <c r="AN20" s="474"/>
      <c r="AO20" s="475"/>
      <c r="AP20" s="475"/>
      <c r="AQ20" s="475"/>
      <c r="AR20" s="475"/>
      <c r="AS20" s="475"/>
      <c r="AT20" s="475"/>
      <c r="AU20" s="476"/>
      <c r="AV20" s="474"/>
      <c r="AW20" s="475"/>
      <c r="AX20" s="476"/>
    </row>
    <row r="21" spans="1:50" x14ac:dyDescent="0.25">
      <c r="AM21" s="147"/>
      <c r="AN21" s="474"/>
      <c r="AO21" s="475"/>
      <c r="AP21" s="475"/>
      <c r="AQ21" s="475"/>
      <c r="AR21" s="475"/>
      <c r="AS21" s="475"/>
      <c r="AT21" s="475"/>
      <c r="AU21" s="476"/>
      <c r="AV21" s="474"/>
      <c r="AW21" s="475"/>
      <c r="AX21" s="476"/>
    </row>
    <row r="22" spans="1:50" x14ac:dyDescent="0.25">
      <c r="B22" s="232"/>
      <c r="C22" s="232"/>
      <c r="D22" s="232"/>
      <c r="E22" s="232"/>
      <c r="F22" s="232"/>
      <c r="G22" s="232"/>
      <c r="H22" s="232"/>
      <c r="I22" s="232"/>
      <c r="AM22" s="147"/>
      <c r="AN22" s="474"/>
      <c r="AO22" s="475"/>
      <c r="AP22" s="475"/>
      <c r="AQ22" s="475"/>
      <c r="AR22" s="475"/>
      <c r="AS22" s="475"/>
      <c r="AT22" s="475"/>
      <c r="AU22" s="476"/>
      <c r="AV22" s="474"/>
      <c r="AW22" s="475"/>
      <c r="AX22" s="476"/>
    </row>
    <row r="23" spans="1:50" x14ac:dyDescent="0.25">
      <c r="A23" s="170"/>
      <c r="B23" s="232"/>
      <c r="C23" s="232"/>
      <c r="D23" s="232"/>
      <c r="E23" s="232"/>
      <c r="F23" s="232"/>
      <c r="G23" s="232"/>
      <c r="H23" s="232"/>
      <c r="I23" s="232"/>
      <c r="J23" s="52"/>
      <c r="K23" s="52"/>
      <c r="L23" s="52"/>
      <c r="M23" s="52"/>
      <c r="N23" s="52"/>
      <c r="O23" s="52"/>
      <c r="P23" s="52"/>
      <c r="Q23" s="52"/>
      <c r="AN23" s="468"/>
      <c r="AO23" s="470"/>
      <c r="AP23" s="470"/>
      <c r="AQ23" s="470"/>
      <c r="AR23" s="470"/>
      <c r="AS23" s="470"/>
      <c r="AT23" s="470"/>
      <c r="AU23" s="472"/>
      <c r="AV23" s="468"/>
      <c r="AW23" s="470"/>
      <c r="AX23" s="472"/>
    </row>
    <row r="24" spans="1:50" x14ac:dyDescent="0.25">
      <c r="A24" s="170"/>
      <c r="B24" s="232"/>
      <c r="C24" s="232"/>
      <c r="D24" s="232"/>
      <c r="E24" s="232"/>
      <c r="F24" s="232"/>
      <c r="G24" s="232"/>
      <c r="H24" s="232"/>
      <c r="I24" s="232"/>
      <c r="J24" s="473"/>
      <c r="K24" s="473"/>
      <c r="O24" s="174"/>
      <c r="P24" s="185"/>
      <c r="AM24" s="147" t="s">
        <v>274</v>
      </c>
      <c r="AN24" s="467">
        <v>1.2</v>
      </c>
      <c r="AO24" s="469">
        <v>1.3</v>
      </c>
      <c r="AP24" s="469">
        <v>1.2</v>
      </c>
      <c r="AQ24" s="469">
        <v>1.1000000000000001</v>
      </c>
      <c r="AR24" s="469">
        <v>1</v>
      </c>
      <c r="AS24" s="469">
        <v>1</v>
      </c>
      <c r="AT24" s="469">
        <v>0.9</v>
      </c>
      <c r="AU24" s="471">
        <v>0.7</v>
      </c>
      <c r="AV24" s="467">
        <v>0</v>
      </c>
      <c r="AW24" s="469">
        <v>0.1</v>
      </c>
      <c r="AX24" s="471">
        <v>0.2</v>
      </c>
    </row>
    <row r="25" spans="1:50" x14ac:dyDescent="0.25">
      <c r="A25" s="170"/>
      <c r="B25" s="232"/>
      <c r="C25" s="232"/>
      <c r="D25" s="232"/>
      <c r="E25" s="232"/>
      <c r="F25" s="232"/>
      <c r="G25" s="232"/>
      <c r="H25" s="232"/>
      <c r="I25" s="232"/>
      <c r="J25" s="184"/>
      <c r="K25" s="184"/>
      <c r="L25" s="183"/>
      <c r="M25" s="182"/>
      <c r="N25" s="182"/>
      <c r="O25" s="182"/>
      <c r="P25" s="181"/>
      <c r="AN25" s="468"/>
      <c r="AO25" s="470"/>
      <c r="AP25" s="470"/>
      <c r="AQ25" s="470"/>
      <c r="AR25" s="470"/>
      <c r="AS25" s="470"/>
      <c r="AT25" s="470"/>
      <c r="AU25" s="472"/>
      <c r="AV25" s="468"/>
      <c r="AW25" s="470"/>
      <c r="AX25" s="472"/>
    </row>
    <row r="26" spans="1:50" ht="33.75" customHeight="1" x14ac:dyDescent="0.25">
      <c r="A26" s="170"/>
      <c r="B26" s="232"/>
      <c r="C26" s="232"/>
      <c r="D26" s="232"/>
      <c r="E26" s="232"/>
      <c r="F26" s="232"/>
      <c r="G26" s="232"/>
      <c r="H26" s="232"/>
      <c r="I26" s="232"/>
      <c r="J26" s="170"/>
      <c r="K26" s="170"/>
      <c r="L26" s="174"/>
      <c r="M26" s="174"/>
      <c r="N26" s="174"/>
      <c r="O26" s="175"/>
      <c r="P26" s="180"/>
      <c r="AM26" s="147" t="s">
        <v>275</v>
      </c>
      <c r="AN26" s="467">
        <v>1.1000000000000001</v>
      </c>
      <c r="AO26" s="469">
        <v>1.2</v>
      </c>
      <c r="AP26" s="469">
        <v>1.1000000000000001</v>
      </c>
      <c r="AQ26" s="469">
        <v>1</v>
      </c>
      <c r="AR26" s="469">
        <v>1</v>
      </c>
      <c r="AS26" s="469">
        <v>1</v>
      </c>
      <c r="AT26" s="469">
        <v>1.1000000000000001</v>
      </c>
      <c r="AU26" s="471">
        <v>0.9</v>
      </c>
      <c r="AV26" s="467">
        <v>0</v>
      </c>
      <c r="AW26" s="469">
        <v>0.1</v>
      </c>
      <c r="AX26" s="471">
        <v>0.2</v>
      </c>
    </row>
    <row r="27" spans="1:50" ht="45" customHeight="1" x14ac:dyDescent="0.25">
      <c r="A27" s="170"/>
      <c r="B27" s="232"/>
      <c r="C27" s="232"/>
      <c r="D27" s="232"/>
      <c r="E27" s="232"/>
      <c r="F27" s="232"/>
      <c r="G27" s="232"/>
      <c r="H27" s="232"/>
      <c r="I27" s="232"/>
      <c r="J27" s="170"/>
      <c r="K27" s="170"/>
      <c r="L27" s="174"/>
      <c r="M27" s="174"/>
      <c r="N27" s="174"/>
      <c r="O27" s="177"/>
      <c r="P27" s="177"/>
      <c r="AN27" s="468"/>
      <c r="AO27" s="470"/>
      <c r="AP27" s="470"/>
      <c r="AQ27" s="470"/>
      <c r="AR27" s="470"/>
      <c r="AS27" s="470"/>
      <c r="AT27" s="470"/>
      <c r="AU27" s="472"/>
      <c r="AV27" s="468"/>
      <c r="AW27" s="470"/>
      <c r="AX27" s="472"/>
    </row>
    <row r="28" spans="1:50" ht="20.100000000000001" customHeight="1" x14ac:dyDescent="0.25">
      <c r="A28" s="170"/>
      <c r="B28" s="232"/>
      <c r="C28" s="232"/>
      <c r="D28" s="232"/>
      <c r="E28" s="232"/>
      <c r="F28" s="232"/>
      <c r="G28" s="232"/>
      <c r="H28" s="232"/>
      <c r="I28" s="232"/>
      <c r="J28" s="170"/>
      <c r="K28" s="170"/>
      <c r="L28" s="174"/>
      <c r="M28" s="174"/>
      <c r="N28" s="174"/>
      <c r="O28" s="177"/>
      <c r="P28" s="177"/>
      <c r="AM28" s="147" t="s">
        <v>276</v>
      </c>
      <c r="AN28" s="467">
        <v>1.2</v>
      </c>
      <c r="AO28" s="469">
        <v>1.4</v>
      </c>
      <c r="AP28" s="469">
        <v>1.2</v>
      </c>
      <c r="AQ28" s="469">
        <v>1.1000000000000001</v>
      </c>
      <c r="AR28" s="469">
        <v>1</v>
      </c>
      <c r="AS28" s="469">
        <v>1</v>
      </c>
      <c r="AT28" s="469">
        <v>0.9</v>
      </c>
      <c r="AU28" s="471">
        <v>0.7</v>
      </c>
      <c r="AV28" s="467">
        <v>0</v>
      </c>
      <c r="AW28" s="469">
        <v>0.1</v>
      </c>
      <c r="AX28" s="471">
        <v>0.2</v>
      </c>
    </row>
    <row r="29" spans="1:50" x14ac:dyDescent="0.25">
      <c r="A29" s="170"/>
      <c r="B29" s="232"/>
      <c r="C29" s="232"/>
      <c r="D29" s="232"/>
      <c r="E29" s="232"/>
      <c r="F29" s="232"/>
      <c r="G29" s="232"/>
      <c r="H29" s="232"/>
      <c r="I29" s="232"/>
      <c r="J29" s="170"/>
      <c r="K29" s="170"/>
      <c r="L29" s="174"/>
      <c r="M29" s="174"/>
      <c r="N29" s="174"/>
      <c r="O29" s="177"/>
      <c r="P29" s="179"/>
      <c r="Q29" s="178"/>
      <c r="AN29" s="468"/>
      <c r="AO29" s="470"/>
      <c r="AP29" s="470"/>
      <c r="AQ29" s="470"/>
      <c r="AR29" s="470"/>
      <c r="AS29" s="470"/>
      <c r="AT29" s="470"/>
      <c r="AU29" s="472"/>
      <c r="AV29" s="468"/>
      <c r="AW29" s="470"/>
      <c r="AX29" s="472"/>
    </row>
    <row r="30" spans="1:50" x14ac:dyDescent="0.25">
      <c r="A30" s="170"/>
      <c r="B30" s="232"/>
      <c r="C30" s="232"/>
      <c r="D30" s="232"/>
      <c r="E30" s="232"/>
      <c r="F30" s="232"/>
      <c r="G30" s="232"/>
      <c r="H30" s="232"/>
      <c r="I30" s="232"/>
      <c r="J30" s="170"/>
      <c r="K30" s="170"/>
      <c r="L30" s="174"/>
      <c r="M30" s="174"/>
      <c r="N30" s="174"/>
      <c r="O30" s="177"/>
      <c r="P30" s="177"/>
      <c r="AM30" s="147" t="s">
        <v>277</v>
      </c>
      <c r="AN30" s="467">
        <v>1.2</v>
      </c>
      <c r="AO30" s="469">
        <v>1.3</v>
      </c>
      <c r="AP30" s="469">
        <v>1.2</v>
      </c>
      <c r="AQ30" s="469">
        <v>1.1000000000000001</v>
      </c>
      <c r="AR30" s="469">
        <v>1</v>
      </c>
      <c r="AS30" s="469">
        <v>1</v>
      </c>
      <c r="AT30" s="469">
        <v>1.1000000000000001</v>
      </c>
      <c r="AU30" s="471">
        <v>0.9</v>
      </c>
      <c r="AV30" s="467">
        <v>0</v>
      </c>
      <c r="AW30" s="469">
        <v>0.1</v>
      </c>
      <c r="AX30" s="471">
        <v>0.2</v>
      </c>
    </row>
    <row r="31" spans="1:50" ht="45" customHeight="1" x14ac:dyDescent="0.25">
      <c r="A31" s="170"/>
      <c r="B31" s="232"/>
      <c r="C31" s="232"/>
      <c r="D31" s="232"/>
      <c r="E31" s="232"/>
      <c r="F31" s="232"/>
      <c r="G31" s="232"/>
      <c r="H31" s="232"/>
      <c r="I31" s="232"/>
      <c r="J31" s="170"/>
      <c r="K31" s="170"/>
      <c r="L31" s="174"/>
      <c r="M31" s="174"/>
      <c r="N31" s="174"/>
      <c r="O31" s="177"/>
      <c r="P31" s="177"/>
      <c r="AN31" s="468"/>
      <c r="AO31" s="470"/>
      <c r="AP31" s="470"/>
      <c r="AQ31" s="470"/>
      <c r="AR31" s="470"/>
      <c r="AS31" s="470"/>
      <c r="AT31" s="470"/>
      <c r="AU31" s="472"/>
      <c r="AV31" s="468"/>
      <c r="AW31" s="470"/>
      <c r="AX31" s="472"/>
    </row>
    <row r="32" spans="1:50" ht="33.75" customHeight="1" x14ac:dyDescent="0.25">
      <c r="A32" s="170"/>
      <c r="B32" s="232"/>
      <c r="C32" s="232"/>
      <c r="D32" s="232"/>
      <c r="E32" s="232"/>
      <c r="F32" s="232"/>
      <c r="G32" s="232"/>
      <c r="H32" s="232"/>
      <c r="I32" s="232"/>
      <c r="J32" s="170"/>
      <c r="K32" s="170"/>
      <c r="L32" s="174"/>
      <c r="M32" s="174"/>
      <c r="N32" s="174"/>
      <c r="O32" s="177"/>
      <c r="P32" s="177"/>
      <c r="AM32" t="s">
        <v>278</v>
      </c>
      <c r="AN32" s="467">
        <v>1</v>
      </c>
      <c r="AO32" s="469">
        <v>1.1000000000000001</v>
      </c>
      <c r="AP32" s="469">
        <v>1</v>
      </c>
      <c r="AQ32" s="469">
        <v>1</v>
      </c>
      <c r="AR32" s="469">
        <v>1</v>
      </c>
      <c r="AS32" s="469">
        <v>0.9</v>
      </c>
      <c r="AT32" s="469">
        <v>0.9</v>
      </c>
      <c r="AU32" s="471">
        <v>0.9</v>
      </c>
      <c r="AV32" s="467">
        <v>0</v>
      </c>
      <c r="AW32" s="469">
        <v>0.1</v>
      </c>
      <c r="AX32" s="471">
        <v>0.2</v>
      </c>
    </row>
    <row r="33" spans="1:50" x14ac:dyDescent="0.25">
      <c r="A33" s="170"/>
      <c r="B33" s="232"/>
      <c r="C33" s="232"/>
      <c r="D33" s="232"/>
      <c r="E33" s="232"/>
      <c r="F33" s="232"/>
      <c r="G33" s="232"/>
      <c r="H33" s="232"/>
      <c r="I33" s="232"/>
      <c r="J33" s="170"/>
      <c r="K33" s="170"/>
      <c r="L33" s="174"/>
      <c r="M33" s="174"/>
      <c r="N33" s="174"/>
      <c r="O33" s="174"/>
      <c r="P33" s="174"/>
      <c r="AN33" s="468"/>
      <c r="AO33" s="470"/>
      <c r="AP33" s="470"/>
      <c r="AQ33" s="470"/>
      <c r="AR33" s="470"/>
      <c r="AS33" s="470"/>
      <c r="AT33" s="470"/>
      <c r="AU33" s="472"/>
      <c r="AV33" s="468"/>
      <c r="AW33" s="470"/>
      <c r="AX33" s="472"/>
    </row>
    <row r="34" spans="1:50" x14ac:dyDescent="0.25">
      <c r="A34" s="170"/>
      <c r="B34" s="232"/>
      <c r="C34" s="232"/>
      <c r="D34" s="232"/>
      <c r="E34" s="232"/>
      <c r="F34" s="232"/>
      <c r="G34" s="232"/>
      <c r="H34" s="232"/>
      <c r="I34" s="232"/>
      <c r="J34" s="170"/>
      <c r="K34" s="170"/>
      <c r="L34" s="170"/>
      <c r="M34" s="170"/>
      <c r="N34" s="170"/>
      <c r="O34" s="170"/>
      <c r="P34" s="170"/>
      <c r="AM34" t="s">
        <v>279</v>
      </c>
      <c r="AN34" s="467">
        <v>0.9</v>
      </c>
      <c r="AO34" s="469">
        <v>1</v>
      </c>
      <c r="AP34" s="469">
        <v>1</v>
      </c>
      <c r="AQ34" s="469">
        <v>1</v>
      </c>
      <c r="AR34" s="469">
        <v>1</v>
      </c>
      <c r="AS34" s="469">
        <v>1</v>
      </c>
      <c r="AT34" s="469">
        <v>1.1000000000000001</v>
      </c>
      <c r="AU34" s="471">
        <v>1.1000000000000001</v>
      </c>
      <c r="AV34" s="467">
        <v>0</v>
      </c>
      <c r="AW34" s="469">
        <v>0</v>
      </c>
      <c r="AX34" s="471">
        <v>0</v>
      </c>
    </row>
    <row r="35" spans="1:50" x14ac:dyDescent="0.25">
      <c r="A35" s="170"/>
      <c r="B35" s="170"/>
      <c r="C35" s="170"/>
      <c r="D35" s="170"/>
      <c r="E35" s="170"/>
      <c r="F35" s="170"/>
      <c r="G35" s="170"/>
      <c r="H35" s="170"/>
      <c r="I35" s="170"/>
      <c r="J35" s="170"/>
      <c r="K35" s="170"/>
      <c r="L35" s="170"/>
      <c r="M35" s="170"/>
      <c r="N35" s="170"/>
      <c r="O35" s="170"/>
      <c r="P35" s="170"/>
      <c r="AN35" s="468"/>
      <c r="AO35" s="470"/>
      <c r="AP35" s="470"/>
      <c r="AQ35" s="470"/>
      <c r="AR35" s="470"/>
      <c r="AS35" s="470"/>
      <c r="AT35" s="470"/>
      <c r="AU35" s="472"/>
      <c r="AV35" s="468"/>
      <c r="AW35" s="470"/>
      <c r="AX35" s="472"/>
    </row>
    <row r="36" spans="1:50" x14ac:dyDescent="0.25">
      <c r="A36" s="170"/>
      <c r="B36" s="170"/>
      <c r="C36" s="170"/>
      <c r="D36" s="170"/>
      <c r="E36" s="170"/>
      <c r="F36" s="170"/>
      <c r="G36" s="170"/>
      <c r="H36" s="170"/>
      <c r="I36" s="170"/>
      <c r="J36" s="170"/>
      <c r="K36" s="170"/>
      <c r="L36" s="170"/>
      <c r="M36" s="170"/>
      <c r="N36" s="170"/>
      <c r="O36" s="170"/>
      <c r="P36" s="170"/>
      <c r="AM36" t="s">
        <v>280</v>
      </c>
      <c r="AN36" s="467">
        <v>1.2</v>
      </c>
      <c r="AO36" s="469">
        <v>1.5</v>
      </c>
      <c r="AP36" s="469">
        <v>1.2</v>
      </c>
      <c r="AQ36" s="469">
        <v>1.1000000000000001</v>
      </c>
      <c r="AR36" s="469">
        <v>1</v>
      </c>
      <c r="AS36" s="469">
        <v>0.9</v>
      </c>
      <c r="AT36" s="469">
        <v>0.8</v>
      </c>
      <c r="AU36" s="471">
        <v>0.7</v>
      </c>
      <c r="AV36" s="467">
        <v>0</v>
      </c>
      <c r="AW36" s="469">
        <v>0.4</v>
      </c>
      <c r="AX36" s="471">
        <v>0.8</v>
      </c>
    </row>
    <row r="37" spans="1:50" x14ac:dyDescent="0.25">
      <c r="A37" s="170"/>
      <c r="B37" s="170"/>
      <c r="C37" s="170"/>
      <c r="D37" s="170"/>
      <c r="E37" s="170"/>
      <c r="F37" s="170"/>
      <c r="G37" s="170"/>
      <c r="H37" s="170"/>
      <c r="I37" s="170"/>
      <c r="J37" s="170"/>
      <c r="K37" s="170"/>
      <c r="L37" s="170"/>
      <c r="M37" s="170"/>
      <c r="N37" s="170"/>
      <c r="O37" s="170"/>
      <c r="P37" s="170"/>
      <c r="AN37" s="468"/>
      <c r="AO37" s="470"/>
      <c r="AP37" s="470"/>
      <c r="AQ37" s="470"/>
      <c r="AR37" s="470"/>
      <c r="AS37" s="470"/>
      <c r="AT37" s="470"/>
      <c r="AU37" s="472"/>
      <c r="AV37" s="468"/>
      <c r="AW37" s="470"/>
      <c r="AX37" s="472"/>
    </row>
    <row r="38" spans="1:50" x14ac:dyDescent="0.25">
      <c r="A38" s="170"/>
      <c r="B38" s="170"/>
      <c r="C38" s="170"/>
      <c r="D38" s="170"/>
      <c r="E38" s="170"/>
      <c r="F38" s="170"/>
      <c r="G38" s="170"/>
      <c r="H38" s="170"/>
      <c r="I38" s="170"/>
      <c r="J38" s="170"/>
      <c r="K38" s="170"/>
      <c r="L38" s="170"/>
      <c r="M38" s="170"/>
      <c r="N38" s="170"/>
      <c r="O38" s="170"/>
      <c r="P38" s="170"/>
      <c r="AM38" t="s">
        <v>281</v>
      </c>
      <c r="AN38" s="467">
        <v>1.1000000000000001</v>
      </c>
      <c r="AO38" s="469">
        <v>1.4</v>
      </c>
      <c r="AP38" s="469">
        <v>1.2</v>
      </c>
      <c r="AQ38" s="469">
        <v>1</v>
      </c>
      <c r="AR38" s="469">
        <v>1</v>
      </c>
      <c r="AS38" s="469">
        <v>1</v>
      </c>
      <c r="AT38" s="469">
        <v>1.2</v>
      </c>
      <c r="AU38" s="471">
        <v>1.1000000000000001</v>
      </c>
      <c r="AV38" s="467">
        <v>0</v>
      </c>
      <c r="AW38" s="469">
        <v>0.2</v>
      </c>
      <c r="AX38" s="471">
        <v>0.5</v>
      </c>
    </row>
    <row r="39" spans="1:50" x14ac:dyDescent="0.25">
      <c r="A39" s="170"/>
      <c r="B39" s="170"/>
      <c r="C39" s="170"/>
      <c r="D39" s="170"/>
      <c r="E39" s="170"/>
      <c r="F39" s="170"/>
      <c r="G39" s="170"/>
      <c r="H39" s="170"/>
      <c r="I39" s="170"/>
      <c r="J39" s="170"/>
      <c r="K39" s="170"/>
      <c r="L39" s="170"/>
      <c r="M39" s="170"/>
      <c r="N39" s="170"/>
      <c r="O39" s="170"/>
      <c r="P39" s="170"/>
      <c r="AN39" s="468"/>
      <c r="AO39" s="470"/>
      <c r="AP39" s="470"/>
      <c r="AQ39" s="470"/>
      <c r="AR39" s="470"/>
      <c r="AS39" s="470"/>
      <c r="AT39" s="470"/>
      <c r="AU39" s="472"/>
      <c r="AV39" s="468"/>
      <c r="AW39" s="470"/>
      <c r="AX39" s="472"/>
    </row>
    <row r="40" spans="1:50" x14ac:dyDescent="0.25">
      <c r="A40" s="170"/>
      <c r="B40" s="170"/>
      <c r="C40" s="170"/>
      <c r="D40" s="170"/>
      <c r="E40" s="170"/>
      <c r="F40" s="170"/>
      <c r="G40" s="170"/>
      <c r="H40" s="170"/>
      <c r="I40" s="170"/>
      <c r="J40" s="170"/>
      <c r="K40" s="170"/>
      <c r="L40" s="170"/>
      <c r="M40" s="170"/>
      <c r="N40" s="170"/>
      <c r="O40" s="170"/>
      <c r="P40" s="170"/>
      <c r="AM40" t="s">
        <v>282</v>
      </c>
      <c r="AN40" s="467">
        <v>1.1000000000000001</v>
      </c>
      <c r="AO40" s="469">
        <v>1.3</v>
      </c>
      <c r="AP40" s="469">
        <v>1.2</v>
      </c>
      <c r="AQ40" s="469">
        <v>1.1000000000000001</v>
      </c>
      <c r="AR40" s="469">
        <v>1</v>
      </c>
      <c r="AS40" s="469">
        <v>1</v>
      </c>
      <c r="AT40" s="469">
        <v>0.9</v>
      </c>
      <c r="AU40" s="471">
        <v>0.8</v>
      </c>
      <c r="AV40" s="467">
        <v>0</v>
      </c>
      <c r="AW40" s="469">
        <v>0.3</v>
      </c>
      <c r="AX40" s="471">
        <v>0.5</v>
      </c>
    </row>
    <row r="41" spans="1:50" x14ac:dyDescent="0.25">
      <c r="A41" s="170"/>
      <c r="B41" s="170"/>
      <c r="C41" s="170"/>
      <c r="D41" s="170"/>
      <c r="E41" s="170"/>
      <c r="F41" s="170"/>
      <c r="G41" s="170"/>
      <c r="H41" s="170"/>
      <c r="I41" s="170"/>
      <c r="J41" s="170"/>
      <c r="K41" s="170"/>
      <c r="L41" s="170"/>
      <c r="M41" s="170"/>
      <c r="N41" s="170"/>
      <c r="O41" s="170"/>
      <c r="P41" s="170"/>
      <c r="AN41" s="468"/>
      <c r="AO41" s="470"/>
      <c r="AP41" s="470"/>
      <c r="AQ41" s="470"/>
      <c r="AR41" s="470"/>
      <c r="AS41" s="470"/>
      <c r="AT41" s="470"/>
      <c r="AU41" s="472"/>
      <c r="AV41" s="468"/>
      <c r="AW41" s="470"/>
      <c r="AX41" s="472"/>
    </row>
    <row r="42" spans="1:50" x14ac:dyDescent="0.25">
      <c r="A42" s="170"/>
      <c r="B42" s="170"/>
      <c r="C42" s="170"/>
      <c r="D42" s="170"/>
      <c r="E42" s="170"/>
      <c r="F42" s="170"/>
      <c r="G42" s="170"/>
      <c r="H42" s="170"/>
      <c r="I42" s="170"/>
      <c r="J42" s="170"/>
      <c r="K42" s="170"/>
      <c r="L42" s="170"/>
      <c r="M42" s="170"/>
      <c r="N42" s="170"/>
      <c r="O42" s="170"/>
      <c r="P42" s="170"/>
      <c r="AM42" t="s">
        <v>283</v>
      </c>
      <c r="AN42" s="467">
        <v>1</v>
      </c>
      <c r="AO42" s="469">
        <v>1.2</v>
      </c>
      <c r="AP42" s="469">
        <v>1.2</v>
      </c>
      <c r="AQ42" s="469">
        <v>1</v>
      </c>
      <c r="AR42" s="469">
        <v>1</v>
      </c>
      <c r="AS42" s="469">
        <v>1</v>
      </c>
      <c r="AT42" s="469">
        <v>1.1000000000000001</v>
      </c>
      <c r="AU42" s="471">
        <v>1</v>
      </c>
      <c r="AV42" s="467">
        <v>0</v>
      </c>
      <c r="AW42" s="469">
        <v>0.1</v>
      </c>
      <c r="AX42" s="471">
        <v>0.3</v>
      </c>
    </row>
    <row r="43" spans="1:50" x14ac:dyDescent="0.25">
      <c r="A43" s="170"/>
      <c r="B43" s="170"/>
      <c r="C43" s="170"/>
      <c r="D43" s="170"/>
      <c r="E43" s="170"/>
      <c r="F43" s="170"/>
      <c r="G43" s="170"/>
      <c r="H43" s="170"/>
      <c r="I43" s="170"/>
      <c r="J43" s="170"/>
      <c r="K43" s="170"/>
      <c r="L43" s="170"/>
      <c r="M43" s="170"/>
      <c r="N43" s="170"/>
      <c r="O43" s="170"/>
      <c r="P43" s="170"/>
      <c r="AN43" s="468"/>
      <c r="AO43" s="470"/>
      <c r="AP43" s="470"/>
      <c r="AQ43" s="470"/>
      <c r="AR43" s="470"/>
      <c r="AS43" s="470"/>
      <c r="AT43" s="470"/>
      <c r="AU43" s="472"/>
      <c r="AV43" s="468"/>
      <c r="AW43" s="470"/>
      <c r="AX43" s="472"/>
    </row>
    <row r="44" spans="1:50" x14ac:dyDescent="0.25">
      <c r="A44" s="170"/>
      <c r="B44" s="170"/>
      <c r="C44" s="170"/>
      <c r="D44" s="170"/>
      <c r="E44" s="170"/>
      <c r="F44" s="170"/>
      <c r="G44" s="170"/>
      <c r="H44" s="170"/>
      <c r="I44" s="170"/>
      <c r="J44" s="170"/>
      <c r="K44" s="170"/>
      <c r="L44" s="170"/>
      <c r="M44" s="170"/>
      <c r="N44" s="170"/>
      <c r="O44" s="170"/>
      <c r="P44" s="170"/>
      <c r="AM44" t="s">
        <v>284</v>
      </c>
      <c r="AN44" s="467">
        <v>1.1000000000000001</v>
      </c>
      <c r="AO44" s="469">
        <v>1.2</v>
      </c>
      <c r="AP44" s="469">
        <v>1.1000000000000001</v>
      </c>
      <c r="AQ44" s="469">
        <v>1.1000000000000001</v>
      </c>
      <c r="AR44" s="469">
        <v>1</v>
      </c>
      <c r="AS44" s="469">
        <v>1</v>
      </c>
      <c r="AT44" s="469">
        <v>1</v>
      </c>
      <c r="AU44" s="471">
        <v>0.9</v>
      </c>
      <c r="AV44" s="467">
        <v>0</v>
      </c>
      <c r="AW44" s="469">
        <v>0.1</v>
      </c>
      <c r="AX44" s="471">
        <v>0.3</v>
      </c>
    </row>
    <row r="45" spans="1:50" x14ac:dyDescent="0.25">
      <c r="A45" s="170"/>
      <c r="B45" s="170"/>
      <c r="C45" s="170"/>
      <c r="D45" s="170"/>
      <c r="E45" s="170"/>
      <c r="F45" s="170"/>
      <c r="G45" s="170"/>
      <c r="H45" s="170"/>
      <c r="I45" s="170"/>
      <c r="J45" s="170"/>
      <c r="K45" s="170"/>
      <c r="L45" s="170"/>
      <c r="M45" s="170"/>
      <c r="N45" s="170"/>
      <c r="O45" s="170"/>
      <c r="P45" s="170"/>
      <c r="AN45" s="468"/>
      <c r="AO45" s="470"/>
      <c r="AP45" s="470"/>
      <c r="AQ45" s="470"/>
      <c r="AR45" s="470"/>
      <c r="AS45" s="470"/>
      <c r="AT45" s="470"/>
      <c r="AU45" s="472"/>
      <c r="AV45" s="468"/>
      <c r="AW45" s="470"/>
      <c r="AX45" s="472"/>
    </row>
    <row r="46" spans="1:50" x14ac:dyDescent="0.25">
      <c r="A46" s="170"/>
      <c r="B46" s="170"/>
      <c r="C46" s="170"/>
      <c r="D46" s="170"/>
      <c r="E46" s="170"/>
      <c r="F46" s="170"/>
      <c r="G46" s="170"/>
      <c r="H46" s="170"/>
      <c r="I46" s="170"/>
      <c r="J46" s="170"/>
      <c r="K46" s="170"/>
      <c r="L46" s="170"/>
      <c r="M46" s="170"/>
      <c r="N46" s="170"/>
      <c r="O46" s="170"/>
      <c r="P46" s="170"/>
      <c r="AM46" t="s">
        <v>285</v>
      </c>
      <c r="AN46" s="467">
        <v>1</v>
      </c>
      <c r="AO46" s="469">
        <v>1.1000000000000001</v>
      </c>
      <c r="AP46" s="469">
        <v>1.1000000000000001</v>
      </c>
      <c r="AQ46" s="469">
        <v>1</v>
      </c>
      <c r="AR46" s="469">
        <v>1</v>
      </c>
      <c r="AS46" s="469">
        <v>1</v>
      </c>
      <c r="AT46" s="469">
        <v>1.1000000000000001</v>
      </c>
      <c r="AU46" s="471">
        <v>1</v>
      </c>
      <c r="AV46" s="467">
        <v>0</v>
      </c>
      <c r="AW46" s="469">
        <v>0.1</v>
      </c>
      <c r="AX46" s="471">
        <v>0.2</v>
      </c>
    </row>
    <row r="47" spans="1:50" x14ac:dyDescent="0.25">
      <c r="A47" s="170"/>
      <c r="B47" s="170"/>
      <c r="C47" s="170"/>
      <c r="D47" s="170"/>
      <c r="E47" s="170"/>
      <c r="F47" s="170"/>
      <c r="G47" s="170"/>
      <c r="H47" s="170"/>
      <c r="I47" s="170"/>
      <c r="J47" s="170"/>
      <c r="K47" s="170"/>
      <c r="L47" s="170"/>
      <c r="M47" s="170"/>
      <c r="N47" s="170"/>
      <c r="O47" s="170"/>
      <c r="P47" s="170"/>
      <c r="AN47" s="468"/>
      <c r="AO47" s="470"/>
      <c r="AP47" s="470"/>
      <c r="AQ47" s="470"/>
      <c r="AR47" s="470"/>
      <c r="AS47" s="470"/>
      <c r="AT47" s="470"/>
      <c r="AU47" s="472"/>
      <c r="AV47" s="468"/>
      <c r="AW47" s="470"/>
      <c r="AX47" s="472"/>
    </row>
    <row r="48" spans="1:50" x14ac:dyDescent="0.25">
      <c r="A48" s="170"/>
      <c r="B48" s="170"/>
      <c r="C48" s="170"/>
      <c r="D48" s="170"/>
      <c r="E48" s="170"/>
      <c r="F48" s="170"/>
      <c r="G48" s="170"/>
      <c r="H48" s="170"/>
      <c r="I48" s="170"/>
      <c r="J48" s="170"/>
      <c r="K48" s="170"/>
      <c r="L48" s="170"/>
      <c r="M48" s="170"/>
      <c r="N48" s="170"/>
      <c r="O48" s="170"/>
      <c r="P48" s="170"/>
    </row>
    <row r="49" spans="1:50" x14ac:dyDescent="0.25">
      <c r="A49" s="170"/>
      <c r="B49" s="170"/>
      <c r="C49" s="170"/>
      <c r="D49" s="170"/>
      <c r="E49" s="170"/>
      <c r="F49" s="170"/>
      <c r="G49" s="170"/>
      <c r="H49" s="170"/>
      <c r="I49" s="170"/>
      <c r="J49" s="170"/>
      <c r="K49" s="170"/>
      <c r="L49" s="170"/>
      <c r="M49" s="170"/>
      <c r="N49" s="170"/>
      <c r="O49" s="170"/>
      <c r="P49" s="170"/>
    </row>
    <row r="50" spans="1:50" x14ac:dyDescent="0.25">
      <c r="A50" s="170"/>
      <c r="B50" s="170"/>
      <c r="C50" s="170"/>
      <c r="D50" s="170"/>
      <c r="E50" s="170"/>
      <c r="F50" s="170"/>
      <c r="G50" s="170"/>
      <c r="H50" s="170"/>
      <c r="I50" s="170"/>
      <c r="J50" s="170"/>
      <c r="K50" s="170"/>
      <c r="L50" s="170"/>
      <c r="M50" s="170"/>
      <c r="N50" s="170"/>
      <c r="O50" s="170"/>
      <c r="P50" s="170"/>
      <c r="AN50" s="176">
        <f t="shared" ref="AN50:AX50" si="1">AVERAGE(AN8:AN47)</f>
        <v>1.088888888888889</v>
      </c>
      <c r="AO50" s="176">
        <f t="shared" si="1"/>
        <v>1.25</v>
      </c>
      <c r="AP50" s="176">
        <f t="shared" si="1"/>
        <v>1.1499999999999999</v>
      </c>
      <c r="AQ50" s="176">
        <f t="shared" si="1"/>
        <v>1.0499999999999998</v>
      </c>
      <c r="AR50" s="176">
        <f t="shared" si="1"/>
        <v>1</v>
      </c>
      <c r="AS50" s="176">
        <f t="shared" si="1"/>
        <v>0.98888888888888893</v>
      </c>
      <c r="AT50" s="176">
        <f t="shared" si="1"/>
        <v>1.0166666666666668</v>
      </c>
      <c r="AU50" s="176">
        <f t="shared" si="1"/>
        <v>0.89444444444444449</v>
      </c>
      <c r="AV50" s="176">
        <f t="shared" si="1"/>
        <v>0</v>
      </c>
      <c r="AW50" s="176">
        <f t="shared" si="1"/>
        <v>0.13333333333333336</v>
      </c>
      <c r="AX50" s="176">
        <f t="shared" si="1"/>
        <v>0.27777777777777779</v>
      </c>
    </row>
    <row r="51" spans="1:50" x14ac:dyDescent="0.25">
      <c r="A51" s="170"/>
      <c r="B51" s="170"/>
      <c r="C51" s="170"/>
      <c r="D51" s="170"/>
      <c r="E51" s="170"/>
      <c r="F51" s="170"/>
      <c r="G51" s="170"/>
      <c r="H51" s="170"/>
      <c r="I51" s="170"/>
      <c r="J51" s="170"/>
      <c r="K51" s="170"/>
      <c r="L51" s="170"/>
      <c r="M51" s="170"/>
      <c r="N51" s="170"/>
      <c r="O51" s="170"/>
      <c r="P51" s="170"/>
    </row>
    <row r="52" spans="1:50" x14ac:dyDescent="0.25">
      <c r="A52" s="170"/>
      <c r="B52" s="170"/>
      <c r="C52" s="170"/>
      <c r="D52" s="170"/>
      <c r="E52" s="170"/>
      <c r="F52" s="170"/>
      <c r="G52" s="170"/>
      <c r="H52" s="170"/>
      <c r="I52" s="170"/>
      <c r="J52" s="170"/>
      <c r="K52" s="170"/>
      <c r="L52" s="170"/>
      <c r="M52" s="170"/>
      <c r="N52" s="170"/>
      <c r="O52" s="170"/>
      <c r="P52" s="170"/>
    </row>
    <row r="53" spans="1:50" x14ac:dyDescent="0.25">
      <c r="A53" s="170"/>
      <c r="B53" s="170"/>
      <c r="C53" s="170"/>
      <c r="D53" s="170"/>
      <c r="E53" s="170"/>
      <c r="F53" s="170"/>
      <c r="G53" s="170"/>
      <c r="H53" s="170"/>
    </row>
    <row r="54" spans="1:50" x14ac:dyDescent="0.25">
      <c r="A54" s="170"/>
      <c r="B54" s="170"/>
      <c r="C54" s="170"/>
      <c r="D54" s="170"/>
      <c r="E54" s="170"/>
      <c r="F54" s="170"/>
      <c r="G54" s="170"/>
      <c r="H54" s="170"/>
    </row>
    <row r="55" spans="1:50" x14ac:dyDescent="0.25">
      <c r="A55" s="170"/>
      <c r="B55" s="170"/>
      <c r="C55" s="170"/>
      <c r="D55" s="170"/>
      <c r="E55" s="170"/>
      <c r="F55" s="170"/>
      <c r="G55" s="170"/>
      <c r="H55" s="170"/>
    </row>
    <row r="56" spans="1:50" x14ac:dyDescent="0.25">
      <c r="A56" s="170"/>
      <c r="B56" s="170"/>
      <c r="C56" s="170"/>
      <c r="D56" s="170"/>
      <c r="E56" s="170"/>
      <c r="F56" s="170"/>
      <c r="G56" s="170"/>
      <c r="H56" s="170"/>
    </row>
    <row r="57" spans="1:50" x14ac:dyDescent="0.25">
      <c r="A57" s="170"/>
      <c r="B57" s="170"/>
      <c r="C57" s="170"/>
      <c r="D57" s="170"/>
      <c r="E57" s="170"/>
      <c r="F57" s="170"/>
      <c r="G57" s="170"/>
      <c r="H57" s="170"/>
    </row>
    <row r="58" spans="1:50" x14ac:dyDescent="0.25">
      <c r="A58" s="170"/>
      <c r="B58" s="170"/>
      <c r="C58" s="170"/>
      <c r="D58" s="170"/>
      <c r="E58" s="170"/>
      <c r="F58" s="170"/>
      <c r="G58" s="170"/>
      <c r="H58" s="170"/>
    </row>
    <row r="59" spans="1:50" x14ac:dyDescent="0.25">
      <c r="A59" s="170"/>
      <c r="B59" s="170"/>
      <c r="C59" s="170"/>
      <c r="D59" s="170"/>
      <c r="E59" s="170"/>
      <c r="F59" s="170"/>
      <c r="G59" s="170"/>
      <c r="H59" s="170"/>
    </row>
    <row r="60" spans="1:50" x14ac:dyDescent="0.25">
      <c r="A60" s="170"/>
      <c r="B60" s="170"/>
      <c r="C60" s="170"/>
      <c r="D60" s="170"/>
      <c r="E60" s="170"/>
      <c r="F60" s="170"/>
      <c r="G60" s="170"/>
      <c r="H60" s="170"/>
    </row>
    <row r="61" spans="1:50" x14ac:dyDescent="0.25">
      <c r="A61" s="170"/>
      <c r="B61" s="170"/>
      <c r="C61" s="170"/>
      <c r="D61" s="170"/>
      <c r="E61" s="170"/>
      <c r="F61" s="170"/>
      <c r="G61" s="170"/>
      <c r="H61" s="170"/>
    </row>
    <row r="62" spans="1:50" x14ac:dyDescent="0.25">
      <c r="A62" s="170"/>
      <c r="B62" s="170"/>
      <c r="C62" s="170"/>
      <c r="D62" s="170"/>
      <c r="E62" s="170"/>
      <c r="F62" s="170"/>
      <c r="G62" s="170"/>
      <c r="H62" s="170"/>
    </row>
    <row r="63" spans="1:50" x14ac:dyDescent="0.25">
      <c r="A63" s="170"/>
      <c r="B63" s="170"/>
      <c r="C63" s="170"/>
      <c r="D63" s="170"/>
      <c r="E63" s="170"/>
      <c r="F63" s="170"/>
      <c r="G63" s="170"/>
      <c r="H63" s="170"/>
    </row>
    <row r="64" spans="1:50" x14ac:dyDescent="0.25">
      <c r="A64" s="170"/>
      <c r="B64" s="170"/>
      <c r="C64" s="170"/>
      <c r="D64" s="170"/>
      <c r="E64" s="170"/>
      <c r="F64" s="170"/>
      <c r="G64" s="170"/>
      <c r="H64" s="170"/>
    </row>
    <row r="65" spans="1:23" x14ac:dyDescent="0.25">
      <c r="A65" s="170"/>
      <c r="B65" s="170"/>
      <c r="C65" s="170"/>
      <c r="D65" s="170"/>
      <c r="E65" s="170"/>
      <c r="F65" s="170"/>
      <c r="G65" s="170"/>
      <c r="H65" s="170"/>
    </row>
    <row r="66" spans="1:23" x14ac:dyDescent="0.25">
      <c r="A66" s="170"/>
      <c r="B66" s="170"/>
      <c r="C66" s="170"/>
      <c r="D66" s="170"/>
      <c r="E66" s="170"/>
      <c r="F66" s="170"/>
      <c r="G66" s="170"/>
      <c r="H66" s="170"/>
    </row>
    <row r="67" spans="1:23" x14ac:dyDescent="0.25">
      <c r="A67" s="170"/>
      <c r="B67" s="170"/>
      <c r="C67" s="170"/>
      <c r="D67" s="170"/>
      <c r="E67" s="170"/>
      <c r="F67" s="170"/>
      <c r="G67" s="170"/>
      <c r="H67" s="170"/>
    </row>
    <row r="68" spans="1:23" x14ac:dyDescent="0.25">
      <c r="A68" s="170"/>
      <c r="B68" s="170"/>
      <c r="C68" s="170"/>
      <c r="D68" s="170"/>
      <c r="E68" s="170"/>
      <c r="F68" s="170"/>
      <c r="G68" s="170"/>
      <c r="H68" s="170"/>
    </row>
    <row r="69" spans="1:23" x14ac:dyDescent="0.25">
      <c r="A69" s="170"/>
      <c r="B69" s="170"/>
      <c r="C69" s="170"/>
      <c r="D69" s="170"/>
      <c r="E69" s="170"/>
      <c r="F69" s="170"/>
      <c r="G69" s="170"/>
      <c r="H69" s="170"/>
      <c r="I69" s="170"/>
      <c r="J69" s="170"/>
      <c r="K69" s="170"/>
      <c r="L69" s="170"/>
      <c r="M69" s="170"/>
      <c r="N69" s="170"/>
      <c r="O69" s="170"/>
      <c r="P69" s="170"/>
    </row>
    <row r="70" spans="1:23" x14ac:dyDescent="0.25">
      <c r="A70" s="170"/>
      <c r="B70" s="170"/>
      <c r="C70" s="170"/>
      <c r="D70" s="170"/>
      <c r="E70" s="170"/>
      <c r="F70" s="170"/>
      <c r="G70" s="170"/>
      <c r="H70" s="170"/>
      <c r="I70" s="170"/>
      <c r="J70" s="170"/>
      <c r="K70" s="170"/>
      <c r="L70" s="170"/>
      <c r="M70" s="170"/>
      <c r="N70" s="170"/>
      <c r="O70" s="170"/>
      <c r="P70" s="170"/>
    </row>
    <row r="71" spans="1:23" x14ac:dyDescent="0.25">
      <c r="A71" s="170"/>
      <c r="B71" s="170"/>
      <c r="C71" s="170"/>
      <c r="D71" s="170"/>
      <c r="E71" s="170"/>
      <c r="F71" s="170"/>
      <c r="G71" s="170"/>
      <c r="H71" s="170"/>
      <c r="I71" s="170"/>
      <c r="J71" s="170"/>
      <c r="K71" s="170"/>
      <c r="L71" s="170"/>
      <c r="M71" s="170"/>
      <c r="N71" s="170"/>
      <c r="O71" s="170"/>
      <c r="P71" s="170"/>
    </row>
    <row r="72" spans="1:23" x14ac:dyDescent="0.25">
      <c r="A72" s="170"/>
      <c r="B72" s="170"/>
      <c r="C72" s="170"/>
      <c r="D72" s="170"/>
      <c r="E72" s="170"/>
      <c r="F72" s="170"/>
      <c r="G72" s="170"/>
      <c r="H72" s="170"/>
      <c r="I72" s="170"/>
      <c r="J72" s="170"/>
      <c r="K72" s="170"/>
      <c r="L72" s="170"/>
      <c r="M72" s="170"/>
      <c r="N72" s="170"/>
      <c r="O72" s="170"/>
      <c r="P72" s="170"/>
    </row>
    <row r="73" spans="1:23" x14ac:dyDescent="0.25">
      <c r="A73" s="170"/>
      <c r="B73" s="170"/>
      <c r="C73" s="170"/>
      <c r="D73" s="170"/>
      <c r="E73" s="170"/>
      <c r="F73" s="170"/>
      <c r="G73" s="170"/>
      <c r="H73" s="170"/>
      <c r="I73" s="170"/>
      <c r="J73" s="170"/>
      <c r="K73" s="170"/>
      <c r="L73" s="170"/>
      <c r="M73" s="170"/>
      <c r="N73" s="170"/>
      <c r="O73" s="170"/>
      <c r="P73" s="170"/>
    </row>
    <row r="74" spans="1:23" x14ac:dyDescent="0.25">
      <c r="A74" s="170"/>
      <c r="B74" s="170"/>
      <c r="C74" s="170"/>
      <c r="D74" s="170"/>
      <c r="E74" s="170"/>
      <c r="F74" s="170"/>
      <c r="G74" s="170"/>
      <c r="H74" s="170"/>
      <c r="I74" s="170"/>
      <c r="J74" s="170"/>
      <c r="K74" s="170"/>
      <c r="L74" s="170"/>
      <c r="M74" s="170"/>
      <c r="N74" s="170"/>
      <c r="O74" s="170"/>
      <c r="P74" s="170"/>
    </row>
    <row r="75" spans="1:23" x14ac:dyDescent="0.25">
      <c r="A75" s="170"/>
      <c r="B75" s="170"/>
      <c r="C75" s="170"/>
      <c r="D75" s="170"/>
      <c r="E75" s="170"/>
      <c r="F75" s="170"/>
      <c r="G75" s="170"/>
      <c r="H75" s="170"/>
      <c r="I75" s="170"/>
      <c r="J75" s="170"/>
      <c r="K75" s="170"/>
      <c r="L75" s="170"/>
      <c r="M75" s="170"/>
      <c r="N75" s="170"/>
      <c r="O75" s="170"/>
      <c r="P75" s="170"/>
    </row>
    <row r="76" spans="1:23" x14ac:dyDescent="0.25">
      <c r="A76" s="170"/>
      <c r="B76" s="170"/>
      <c r="C76" s="170"/>
    </row>
    <row r="77" spans="1:23" x14ac:dyDescent="0.25">
      <c r="A77" s="170"/>
      <c r="B77" s="170"/>
      <c r="C77" s="170"/>
    </row>
    <row r="78" spans="1:23" x14ac:dyDescent="0.25">
      <c r="A78" s="170"/>
      <c r="B78" s="170"/>
      <c r="C78" s="170"/>
    </row>
    <row r="79" spans="1:23" x14ac:dyDescent="0.25">
      <c r="A79" s="170"/>
      <c r="B79" s="170"/>
      <c r="C79" s="170"/>
    </row>
    <row r="80" spans="1:23" x14ac:dyDescent="0.25">
      <c r="A80" s="170"/>
      <c r="B80" s="170"/>
      <c r="C80" s="170"/>
      <c r="F80" s="174"/>
      <c r="G80" s="466" t="s">
        <v>254</v>
      </c>
      <c r="H80" s="466"/>
      <c r="I80" s="466"/>
      <c r="J80" s="466"/>
      <c r="K80" s="466"/>
      <c r="L80" s="466"/>
      <c r="M80" s="466"/>
      <c r="N80" s="466"/>
      <c r="O80" s="466"/>
      <c r="P80" s="52"/>
      <c r="Q80" s="52"/>
      <c r="R80" s="52"/>
      <c r="S80" s="52"/>
      <c r="T80" s="52"/>
      <c r="U80" s="52"/>
      <c r="V80" s="52"/>
      <c r="W80" s="52"/>
    </row>
    <row r="81" spans="1:15" x14ac:dyDescent="0.25">
      <c r="A81" s="170"/>
      <c r="B81" s="170"/>
      <c r="C81" s="170"/>
      <c r="F81" s="174"/>
      <c r="G81" s="175" t="s">
        <v>235</v>
      </c>
      <c r="H81" s="175" t="s">
        <v>236</v>
      </c>
      <c r="I81" s="175" t="s">
        <v>237</v>
      </c>
      <c r="J81" s="175" t="s">
        <v>238</v>
      </c>
      <c r="K81" s="175" t="s">
        <v>239</v>
      </c>
      <c r="L81" s="175" t="s">
        <v>240</v>
      </c>
      <c r="M81" s="175" t="s">
        <v>241</v>
      </c>
      <c r="N81" s="175"/>
      <c r="O81" s="174" t="s">
        <v>242</v>
      </c>
    </row>
    <row r="82" spans="1:15" x14ac:dyDescent="0.25">
      <c r="A82" s="170"/>
      <c r="B82" s="170"/>
      <c r="C82" s="170"/>
      <c r="F82" s="173" t="s">
        <v>184</v>
      </c>
      <c r="G82" s="173" t="s">
        <v>286</v>
      </c>
      <c r="H82" s="173" t="s">
        <v>286</v>
      </c>
      <c r="I82" s="173" t="s">
        <v>286</v>
      </c>
      <c r="J82" s="173" t="s">
        <v>286</v>
      </c>
      <c r="K82" s="173" t="s">
        <v>286</v>
      </c>
      <c r="L82" s="173" t="s">
        <v>286</v>
      </c>
      <c r="M82" s="173" t="s">
        <v>286</v>
      </c>
      <c r="N82" s="173"/>
      <c r="O82" s="173" t="s">
        <v>286</v>
      </c>
    </row>
    <row r="83" spans="1:15" x14ac:dyDescent="0.25">
      <c r="A83" s="170"/>
      <c r="B83" s="170"/>
      <c r="C83" s="170"/>
      <c r="F83" s="172" t="s">
        <v>185</v>
      </c>
      <c r="G83" s="171">
        <v>57</v>
      </c>
      <c r="H83" s="171">
        <v>66</v>
      </c>
      <c r="I83" s="171">
        <v>62</v>
      </c>
      <c r="J83" s="171">
        <v>57</v>
      </c>
      <c r="K83" s="171">
        <v>50</v>
      </c>
      <c r="L83" s="171">
        <v>56</v>
      </c>
      <c r="M83" s="171">
        <v>63</v>
      </c>
      <c r="N83" s="171"/>
      <c r="O83" s="171">
        <v>40</v>
      </c>
    </row>
    <row r="84" spans="1:15" x14ac:dyDescent="0.25">
      <c r="A84" s="170"/>
      <c r="B84" s="170"/>
      <c r="C84" s="170"/>
      <c r="F84" s="172" t="s">
        <v>243</v>
      </c>
      <c r="G84" s="171">
        <v>68</v>
      </c>
      <c r="H84" s="171">
        <v>77</v>
      </c>
      <c r="I84" s="171">
        <v>71</v>
      </c>
      <c r="J84" s="171" t="s">
        <v>287</v>
      </c>
      <c r="K84" s="171">
        <v>61</v>
      </c>
      <c r="L84" s="171">
        <v>64</v>
      </c>
      <c r="M84" s="171">
        <v>66</v>
      </c>
      <c r="N84" s="171"/>
      <c r="O84" s="171">
        <v>44</v>
      </c>
    </row>
    <row r="85" spans="1:15" x14ac:dyDescent="0.25">
      <c r="A85" s="170"/>
      <c r="B85" s="170"/>
      <c r="C85" s="170"/>
      <c r="F85" s="172" t="s">
        <v>288</v>
      </c>
      <c r="G85" s="171" t="s">
        <v>287</v>
      </c>
      <c r="H85" s="171">
        <v>90</v>
      </c>
      <c r="I85" s="171">
        <v>81</v>
      </c>
      <c r="J85" s="171" t="s">
        <v>287</v>
      </c>
      <c r="K85" s="171" t="s">
        <v>287</v>
      </c>
      <c r="L85" s="171">
        <v>75</v>
      </c>
      <c r="M85" s="171">
        <v>68</v>
      </c>
      <c r="N85" s="171"/>
      <c r="O85" s="171">
        <v>54</v>
      </c>
    </row>
    <row r="86" spans="1:15" x14ac:dyDescent="0.25">
      <c r="A86" s="170"/>
      <c r="B86" s="170"/>
      <c r="C86" s="170"/>
      <c r="F86" s="172" t="s">
        <v>289</v>
      </c>
      <c r="G86" s="171" t="s">
        <v>287</v>
      </c>
      <c r="H86" s="171">
        <v>125</v>
      </c>
      <c r="I86" s="171">
        <v>115</v>
      </c>
      <c r="J86" s="171" t="s">
        <v>287</v>
      </c>
      <c r="K86" s="171" t="s">
        <v>287</v>
      </c>
      <c r="L86" s="171">
        <v>109</v>
      </c>
      <c r="M86" s="171">
        <v>99</v>
      </c>
      <c r="N86" s="171"/>
      <c r="O86" s="171">
        <v>84</v>
      </c>
    </row>
    <row r="87" spans="1:15" x14ac:dyDescent="0.25">
      <c r="A87" s="170"/>
      <c r="B87" s="170"/>
      <c r="C87" s="170"/>
      <c r="F87" s="172" t="s">
        <v>290</v>
      </c>
      <c r="G87" s="171" t="s">
        <v>287</v>
      </c>
      <c r="H87" s="171" t="s">
        <v>287</v>
      </c>
      <c r="I87" s="171">
        <v>133</v>
      </c>
      <c r="J87" s="171" t="s">
        <v>287</v>
      </c>
      <c r="K87" s="171" t="s">
        <v>287</v>
      </c>
      <c r="L87" s="171">
        <v>117</v>
      </c>
      <c r="M87" s="171">
        <v>107</v>
      </c>
      <c r="N87" s="171"/>
      <c r="O87" s="171">
        <v>92</v>
      </c>
    </row>
    <row r="88" spans="1:15" x14ac:dyDescent="0.25">
      <c r="A88" s="170"/>
      <c r="B88" s="170"/>
      <c r="C88" s="170"/>
    </row>
    <row r="89" spans="1:15" x14ac:dyDescent="0.25">
      <c r="A89" s="170"/>
      <c r="B89" s="170"/>
      <c r="C89" s="170"/>
    </row>
    <row r="90" spans="1:15" x14ac:dyDescent="0.25">
      <c r="A90" s="170"/>
      <c r="B90" s="170"/>
      <c r="C90" s="170"/>
      <c r="F90" s="174"/>
      <c r="G90" s="466" t="s">
        <v>256</v>
      </c>
      <c r="H90" s="466"/>
      <c r="I90" s="466"/>
      <c r="J90" s="466"/>
      <c r="K90" s="466"/>
      <c r="L90" s="466"/>
      <c r="M90" s="466"/>
      <c r="N90" s="466"/>
      <c r="O90" s="466"/>
    </row>
    <row r="91" spans="1:15" x14ac:dyDescent="0.25">
      <c r="A91" s="170"/>
      <c r="B91" s="170"/>
      <c r="C91" s="170"/>
      <c r="F91" s="174"/>
      <c r="G91" s="175" t="s">
        <v>235</v>
      </c>
      <c r="H91" s="175" t="s">
        <v>236</v>
      </c>
      <c r="I91" s="175" t="s">
        <v>237</v>
      </c>
      <c r="J91" s="175" t="s">
        <v>238</v>
      </c>
      <c r="K91" s="175" t="s">
        <v>239</v>
      </c>
      <c r="L91" s="175" t="s">
        <v>240</v>
      </c>
      <c r="M91" s="175" t="s">
        <v>241</v>
      </c>
      <c r="N91" s="175"/>
      <c r="O91" s="174" t="s">
        <v>242</v>
      </c>
    </row>
    <row r="92" spans="1:15" x14ac:dyDescent="0.25">
      <c r="A92" s="170"/>
      <c r="B92" s="170"/>
      <c r="C92" s="170"/>
      <c r="F92" s="173" t="s">
        <v>184</v>
      </c>
      <c r="G92" s="173" t="s">
        <v>286</v>
      </c>
      <c r="H92" s="173" t="s">
        <v>286</v>
      </c>
      <c r="I92" s="173" t="s">
        <v>286</v>
      </c>
      <c r="J92" s="173" t="s">
        <v>286</v>
      </c>
      <c r="K92" s="173" t="s">
        <v>286</v>
      </c>
      <c r="L92" s="173" t="s">
        <v>286</v>
      </c>
      <c r="M92" s="173" t="s">
        <v>286</v>
      </c>
      <c r="N92" s="173"/>
      <c r="O92" s="173" t="s">
        <v>286</v>
      </c>
    </row>
    <row r="93" spans="1:15" x14ac:dyDescent="0.25">
      <c r="A93" s="170"/>
      <c r="B93" s="170"/>
      <c r="C93" s="170"/>
      <c r="F93" s="172" t="s">
        <v>185</v>
      </c>
      <c r="G93" s="171">
        <v>57</v>
      </c>
      <c r="H93" s="171">
        <v>66</v>
      </c>
      <c r="I93" s="171">
        <v>62</v>
      </c>
      <c r="J93" s="171">
        <v>57</v>
      </c>
      <c r="K93" s="171">
        <v>50</v>
      </c>
      <c r="L93" s="171">
        <v>56</v>
      </c>
      <c r="M93" s="171">
        <v>63</v>
      </c>
      <c r="N93" s="171"/>
      <c r="O93" s="171">
        <v>40</v>
      </c>
    </row>
    <row r="94" spans="1:15" x14ac:dyDescent="0.25">
      <c r="A94" s="170"/>
      <c r="B94" s="170"/>
      <c r="C94" s="170"/>
      <c r="F94" s="172" t="s">
        <v>243</v>
      </c>
      <c r="G94" s="171">
        <v>68</v>
      </c>
      <c r="H94" s="171">
        <v>77</v>
      </c>
      <c r="I94" s="171">
        <v>71</v>
      </c>
      <c r="J94" s="171" t="s">
        <v>287</v>
      </c>
      <c r="K94" s="171">
        <v>61</v>
      </c>
      <c r="L94" s="171">
        <v>64</v>
      </c>
      <c r="M94" s="171">
        <v>66</v>
      </c>
      <c r="N94" s="171"/>
      <c r="O94" s="171">
        <v>44</v>
      </c>
    </row>
    <row r="95" spans="1:15" x14ac:dyDescent="0.25">
      <c r="A95" s="170"/>
      <c r="B95" s="170"/>
      <c r="C95" s="170"/>
      <c r="F95" s="172" t="s">
        <v>288</v>
      </c>
      <c r="G95" s="171" t="s">
        <v>287</v>
      </c>
      <c r="H95" s="171">
        <v>90</v>
      </c>
      <c r="I95" s="171">
        <v>81</v>
      </c>
      <c r="J95" s="171" t="s">
        <v>287</v>
      </c>
      <c r="K95" s="171" t="s">
        <v>287</v>
      </c>
      <c r="L95" s="171">
        <v>75</v>
      </c>
      <c r="M95" s="171">
        <v>68</v>
      </c>
      <c r="N95" s="171"/>
      <c r="O95" s="171">
        <v>54</v>
      </c>
    </row>
    <row r="96" spans="1:15" x14ac:dyDescent="0.25">
      <c r="A96" s="170"/>
      <c r="B96" s="170"/>
      <c r="C96" s="170"/>
      <c r="F96" s="172" t="s">
        <v>289</v>
      </c>
      <c r="G96" s="171" t="s">
        <v>287</v>
      </c>
      <c r="H96" s="171">
        <v>125</v>
      </c>
      <c r="I96" s="171">
        <v>115</v>
      </c>
      <c r="J96" s="171" t="s">
        <v>287</v>
      </c>
      <c r="K96" s="171" t="s">
        <v>287</v>
      </c>
      <c r="L96" s="171">
        <v>109</v>
      </c>
      <c r="M96" s="171">
        <v>99</v>
      </c>
      <c r="N96" s="171"/>
      <c r="O96" s="171">
        <v>84</v>
      </c>
    </row>
    <row r="97" spans="1:15" x14ac:dyDescent="0.25">
      <c r="A97" s="170"/>
      <c r="B97" s="170"/>
      <c r="C97" s="170"/>
      <c r="F97" s="172" t="s">
        <v>290</v>
      </c>
      <c r="G97" s="171" t="s">
        <v>287</v>
      </c>
      <c r="H97" s="171" t="s">
        <v>287</v>
      </c>
      <c r="I97" s="171">
        <v>133</v>
      </c>
      <c r="J97" s="171" t="s">
        <v>287</v>
      </c>
      <c r="K97" s="171" t="s">
        <v>287</v>
      </c>
      <c r="L97" s="171">
        <v>117</v>
      </c>
      <c r="M97" s="171">
        <v>107</v>
      </c>
      <c r="N97" s="171"/>
      <c r="O97" s="171">
        <v>92</v>
      </c>
    </row>
    <row r="98" spans="1:15" x14ac:dyDescent="0.25">
      <c r="A98" s="170"/>
      <c r="B98" s="170"/>
      <c r="C98" s="170"/>
    </row>
    <row r="99" spans="1:15" x14ac:dyDescent="0.25">
      <c r="A99" s="170"/>
      <c r="B99" s="170"/>
      <c r="C99" s="170"/>
    </row>
    <row r="100" spans="1:15" x14ac:dyDescent="0.25">
      <c r="A100" s="170"/>
      <c r="B100" s="170"/>
      <c r="C100" s="170"/>
      <c r="F100" s="174"/>
      <c r="G100" s="466" t="s">
        <v>258</v>
      </c>
      <c r="H100" s="466"/>
      <c r="I100" s="466"/>
      <c r="J100" s="466"/>
      <c r="K100" s="466"/>
      <c r="L100" s="466"/>
      <c r="M100" s="466"/>
      <c r="N100" s="466"/>
      <c r="O100" s="466"/>
    </row>
    <row r="101" spans="1:15" x14ac:dyDescent="0.25">
      <c r="A101" s="170"/>
      <c r="B101" s="170"/>
      <c r="C101" s="170"/>
      <c r="F101" s="174"/>
      <c r="G101" s="175" t="s">
        <v>235</v>
      </c>
      <c r="H101" s="175" t="s">
        <v>236</v>
      </c>
      <c r="I101" s="175" t="s">
        <v>237</v>
      </c>
      <c r="J101" s="175" t="s">
        <v>238</v>
      </c>
      <c r="K101" s="175" t="s">
        <v>239</v>
      </c>
      <c r="L101" s="175" t="s">
        <v>240</v>
      </c>
      <c r="M101" s="175" t="s">
        <v>241</v>
      </c>
      <c r="N101" s="175"/>
      <c r="O101" s="174" t="s">
        <v>242</v>
      </c>
    </row>
    <row r="102" spans="1:15" x14ac:dyDescent="0.25">
      <c r="A102" s="170"/>
      <c r="B102" s="170"/>
      <c r="C102" s="170"/>
      <c r="F102" s="173" t="s">
        <v>184</v>
      </c>
      <c r="G102" s="173" t="s">
        <v>286</v>
      </c>
      <c r="H102" s="173" t="s">
        <v>286</v>
      </c>
      <c r="I102" s="173" t="s">
        <v>286</v>
      </c>
      <c r="J102" s="173" t="s">
        <v>286</v>
      </c>
      <c r="K102" s="173" t="s">
        <v>286</v>
      </c>
      <c r="L102" s="173" t="s">
        <v>286</v>
      </c>
      <c r="M102" s="173" t="s">
        <v>286</v>
      </c>
      <c r="N102" s="173"/>
      <c r="O102" s="173" t="s">
        <v>286</v>
      </c>
    </row>
    <row r="103" spans="1:15" x14ac:dyDescent="0.25">
      <c r="A103" s="170"/>
      <c r="B103" s="170"/>
      <c r="C103" s="170"/>
      <c r="F103" s="172" t="s">
        <v>185</v>
      </c>
      <c r="G103" s="171">
        <v>70</v>
      </c>
      <c r="H103" s="171">
        <v>79</v>
      </c>
      <c r="I103" s="171">
        <v>72</v>
      </c>
      <c r="J103" s="171">
        <v>69</v>
      </c>
      <c r="K103" s="171">
        <v>60</v>
      </c>
      <c r="L103" s="171">
        <v>64</v>
      </c>
      <c r="M103" s="171">
        <v>66</v>
      </c>
      <c r="N103" s="171"/>
      <c r="O103" s="171">
        <v>44</v>
      </c>
    </row>
    <row r="104" spans="1:15" x14ac:dyDescent="0.25">
      <c r="A104" s="170"/>
      <c r="B104" s="170"/>
      <c r="C104" s="170"/>
      <c r="F104" s="172" t="s">
        <v>243</v>
      </c>
      <c r="G104" s="171">
        <v>88</v>
      </c>
      <c r="H104" s="171">
        <v>96</v>
      </c>
      <c r="I104" s="171">
        <v>87</v>
      </c>
      <c r="J104" s="171" t="s">
        <v>287</v>
      </c>
      <c r="K104" s="171">
        <v>77</v>
      </c>
      <c r="L104" s="171">
        <v>79</v>
      </c>
      <c r="M104" s="171">
        <v>76</v>
      </c>
      <c r="N104" s="171"/>
      <c r="O104" s="171">
        <v>54</v>
      </c>
    </row>
    <row r="105" spans="1:15" x14ac:dyDescent="0.25">
      <c r="A105" s="170"/>
      <c r="B105" s="170"/>
      <c r="C105" s="170"/>
      <c r="F105" s="172" t="s">
        <v>288</v>
      </c>
      <c r="G105" s="171" t="s">
        <v>287</v>
      </c>
      <c r="H105" s="171">
        <v>115</v>
      </c>
      <c r="I105" s="171">
        <v>104</v>
      </c>
      <c r="J105" s="171" t="s">
        <v>287</v>
      </c>
      <c r="K105" s="171" t="s">
        <v>287</v>
      </c>
      <c r="L105" s="171">
        <v>96</v>
      </c>
      <c r="M105" s="171">
        <v>87</v>
      </c>
      <c r="N105" s="171"/>
      <c r="O105" s="171">
        <v>69</v>
      </c>
    </row>
    <row r="106" spans="1:15" x14ac:dyDescent="0.25">
      <c r="A106" s="170"/>
      <c r="B106" s="170"/>
      <c r="C106" s="170"/>
      <c r="F106" s="172" t="s">
        <v>289</v>
      </c>
      <c r="G106" s="171" t="s">
        <v>287</v>
      </c>
      <c r="H106" s="171">
        <v>161</v>
      </c>
      <c r="I106" s="171">
        <v>148</v>
      </c>
      <c r="J106" s="171" t="s">
        <v>287</v>
      </c>
      <c r="K106" s="171" t="s">
        <v>287</v>
      </c>
      <c r="L106" s="171">
        <v>140</v>
      </c>
      <c r="M106" s="171">
        <v>128</v>
      </c>
      <c r="N106" s="171"/>
      <c r="O106" s="171">
        <v>109</v>
      </c>
    </row>
    <row r="107" spans="1:15" x14ac:dyDescent="0.25">
      <c r="A107" s="170"/>
      <c r="B107" s="170"/>
      <c r="C107" s="170"/>
      <c r="F107" s="172" t="s">
        <v>290</v>
      </c>
      <c r="G107" s="171" t="s">
        <v>287</v>
      </c>
      <c r="H107" s="171" t="s">
        <v>287</v>
      </c>
      <c r="I107" s="171">
        <v>159</v>
      </c>
      <c r="J107" s="171" t="s">
        <v>287</v>
      </c>
      <c r="K107" s="171" t="s">
        <v>287</v>
      </c>
      <c r="L107" s="171">
        <v>152</v>
      </c>
      <c r="M107" s="171">
        <v>138</v>
      </c>
      <c r="N107" s="171"/>
      <c r="O107" s="171">
        <v>119</v>
      </c>
    </row>
    <row r="108" spans="1:15" x14ac:dyDescent="0.25">
      <c r="A108" s="170"/>
      <c r="B108" s="170"/>
      <c r="C108" s="170"/>
    </row>
    <row r="109" spans="1:15" x14ac:dyDescent="0.25">
      <c r="A109" s="170"/>
      <c r="B109" s="170"/>
      <c r="C109" s="170"/>
    </row>
    <row r="110" spans="1:15" x14ac:dyDescent="0.25">
      <c r="A110" s="170"/>
      <c r="B110" s="170"/>
      <c r="C110" s="170"/>
      <c r="F110" s="174"/>
      <c r="G110" s="466" t="s">
        <v>259</v>
      </c>
      <c r="H110" s="466"/>
      <c r="I110" s="466"/>
      <c r="J110" s="466"/>
      <c r="K110" s="466"/>
      <c r="L110" s="466"/>
      <c r="M110" s="466"/>
      <c r="N110" s="466"/>
      <c r="O110" s="466"/>
    </row>
    <row r="111" spans="1:15" x14ac:dyDescent="0.25">
      <c r="A111" s="170"/>
      <c r="B111" s="170"/>
      <c r="C111" s="170"/>
      <c r="F111" s="174"/>
      <c r="G111" s="175" t="s">
        <v>235</v>
      </c>
      <c r="H111" s="175" t="s">
        <v>236</v>
      </c>
      <c r="I111" s="175" t="s">
        <v>237</v>
      </c>
      <c r="J111" s="175" t="s">
        <v>238</v>
      </c>
      <c r="K111" s="175" t="s">
        <v>239</v>
      </c>
      <c r="L111" s="175" t="s">
        <v>240</v>
      </c>
      <c r="M111" s="175" t="s">
        <v>241</v>
      </c>
      <c r="N111" s="175"/>
      <c r="O111" s="174" t="s">
        <v>242</v>
      </c>
    </row>
    <row r="112" spans="1:15" x14ac:dyDescent="0.25">
      <c r="A112" s="170"/>
      <c r="B112" s="170"/>
      <c r="C112" s="170"/>
      <c r="F112" s="173" t="s">
        <v>184</v>
      </c>
      <c r="G112" s="173" t="s">
        <v>286</v>
      </c>
      <c r="H112" s="173" t="s">
        <v>286</v>
      </c>
      <c r="I112" s="173" t="s">
        <v>286</v>
      </c>
      <c r="J112" s="173" t="s">
        <v>286</v>
      </c>
      <c r="K112" s="173" t="s">
        <v>286</v>
      </c>
      <c r="L112" s="173" t="s">
        <v>286</v>
      </c>
      <c r="M112" s="173" t="s">
        <v>286</v>
      </c>
      <c r="N112" s="173"/>
      <c r="O112" s="173" t="s">
        <v>286</v>
      </c>
    </row>
    <row r="113" spans="1:15" x14ac:dyDescent="0.25">
      <c r="A113" s="170"/>
      <c r="B113" s="170"/>
      <c r="C113" s="170"/>
      <c r="F113" s="172" t="s">
        <v>185</v>
      </c>
      <c r="G113" s="171">
        <v>57</v>
      </c>
      <c r="H113" s="171">
        <v>66</v>
      </c>
      <c r="I113" s="171">
        <v>62</v>
      </c>
      <c r="J113" s="171">
        <v>57</v>
      </c>
      <c r="K113" s="171">
        <v>50</v>
      </c>
      <c r="L113" s="171">
        <v>56</v>
      </c>
      <c r="M113" s="171">
        <v>63</v>
      </c>
      <c r="N113" s="171"/>
      <c r="O113" s="171">
        <v>40</v>
      </c>
    </row>
    <row r="114" spans="1:15" x14ac:dyDescent="0.25">
      <c r="A114" s="170"/>
      <c r="B114" s="170"/>
      <c r="C114" s="170"/>
      <c r="F114" s="172" t="s">
        <v>243</v>
      </c>
      <c r="G114" s="171">
        <v>68</v>
      </c>
      <c r="H114" s="171">
        <v>77</v>
      </c>
      <c r="I114" s="171">
        <v>71</v>
      </c>
      <c r="J114" s="171" t="s">
        <v>287</v>
      </c>
      <c r="K114" s="171">
        <v>61</v>
      </c>
      <c r="L114" s="171">
        <v>64</v>
      </c>
      <c r="M114" s="171">
        <v>66</v>
      </c>
      <c r="N114" s="171"/>
      <c r="O114" s="171">
        <v>44</v>
      </c>
    </row>
    <row r="115" spans="1:15" x14ac:dyDescent="0.25">
      <c r="A115" s="170"/>
      <c r="B115" s="170"/>
      <c r="C115" s="170"/>
      <c r="F115" s="172" t="s">
        <v>288</v>
      </c>
      <c r="G115" s="171" t="s">
        <v>287</v>
      </c>
      <c r="H115" s="171">
        <v>90</v>
      </c>
      <c r="I115" s="171">
        <v>81</v>
      </c>
      <c r="J115" s="171" t="s">
        <v>287</v>
      </c>
      <c r="K115" s="171" t="s">
        <v>287</v>
      </c>
      <c r="L115" s="171">
        <v>75</v>
      </c>
      <c r="M115" s="171">
        <v>68</v>
      </c>
      <c r="N115" s="171"/>
      <c r="O115" s="171">
        <v>54</v>
      </c>
    </row>
    <row r="116" spans="1:15" x14ac:dyDescent="0.25">
      <c r="A116" s="170"/>
      <c r="B116" s="170"/>
      <c r="C116" s="170"/>
      <c r="F116" s="172" t="s">
        <v>289</v>
      </c>
      <c r="G116" s="171" t="s">
        <v>287</v>
      </c>
      <c r="H116" s="171">
        <v>125</v>
      </c>
      <c r="I116" s="171">
        <v>115</v>
      </c>
      <c r="J116" s="171" t="s">
        <v>287</v>
      </c>
      <c r="K116" s="171" t="s">
        <v>287</v>
      </c>
      <c r="L116" s="171">
        <v>109</v>
      </c>
      <c r="M116" s="171">
        <v>99</v>
      </c>
      <c r="N116" s="171"/>
      <c r="O116" s="171">
        <v>84</v>
      </c>
    </row>
    <row r="117" spans="1:15" x14ac:dyDescent="0.25">
      <c r="A117" s="170"/>
      <c r="B117" s="170"/>
      <c r="C117" s="170"/>
      <c r="F117" s="172" t="s">
        <v>290</v>
      </c>
      <c r="G117" s="171" t="s">
        <v>287</v>
      </c>
      <c r="H117" s="171" t="s">
        <v>287</v>
      </c>
      <c r="I117" s="171">
        <v>133</v>
      </c>
      <c r="J117" s="171" t="s">
        <v>287</v>
      </c>
      <c r="K117" s="171" t="s">
        <v>287</v>
      </c>
      <c r="L117" s="171">
        <v>117</v>
      </c>
      <c r="M117" s="171">
        <v>107</v>
      </c>
      <c r="N117" s="171"/>
      <c r="O117" s="171">
        <v>92</v>
      </c>
    </row>
    <row r="118" spans="1:15" x14ac:dyDescent="0.25">
      <c r="A118" s="170"/>
      <c r="B118" s="170"/>
      <c r="C118" s="170"/>
    </row>
    <row r="119" spans="1:15" x14ac:dyDescent="0.25">
      <c r="A119" s="170"/>
      <c r="B119" s="170"/>
      <c r="C119" s="170"/>
    </row>
    <row r="120" spans="1:15" x14ac:dyDescent="0.25">
      <c r="A120" s="170"/>
      <c r="B120" s="170"/>
      <c r="C120" s="170"/>
      <c r="F120" s="174"/>
      <c r="G120" s="466" t="s">
        <v>260</v>
      </c>
      <c r="H120" s="466"/>
      <c r="I120" s="466"/>
      <c r="J120" s="466"/>
      <c r="K120" s="466"/>
      <c r="L120" s="466"/>
      <c r="M120" s="466"/>
      <c r="N120" s="466"/>
      <c r="O120" s="466"/>
    </row>
    <row r="121" spans="1:15" x14ac:dyDescent="0.25">
      <c r="A121" s="170"/>
      <c r="B121" s="170"/>
      <c r="C121" s="170"/>
      <c r="F121" s="174"/>
      <c r="G121" s="175" t="s">
        <v>235</v>
      </c>
      <c r="H121" s="175" t="s">
        <v>236</v>
      </c>
      <c r="I121" s="175" t="s">
        <v>237</v>
      </c>
      <c r="J121" s="175" t="s">
        <v>238</v>
      </c>
      <c r="K121" s="175" t="s">
        <v>239</v>
      </c>
      <c r="L121" s="175" t="s">
        <v>240</v>
      </c>
      <c r="M121" s="175" t="s">
        <v>241</v>
      </c>
      <c r="N121" s="175"/>
      <c r="O121" s="174" t="s">
        <v>242</v>
      </c>
    </row>
    <row r="122" spans="1:15" x14ac:dyDescent="0.25">
      <c r="A122" s="170"/>
      <c r="B122" s="170"/>
      <c r="C122" s="170"/>
      <c r="F122" s="173" t="s">
        <v>184</v>
      </c>
      <c r="G122" s="173" t="s">
        <v>286</v>
      </c>
      <c r="H122" s="173" t="s">
        <v>286</v>
      </c>
      <c r="I122" s="173" t="s">
        <v>286</v>
      </c>
      <c r="J122" s="173" t="s">
        <v>286</v>
      </c>
      <c r="K122" s="173" t="s">
        <v>286</v>
      </c>
      <c r="L122" s="173" t="s">
        <v>286</v>
      </c>
      <c r="M122" s="173" t="s">
        <v>286</v>
      </c>
      <c r="N122" s="173"/>
      <c r="O122" s="173" t="s">
        <v>286</v>
      </c>
    </row>
    <row r="123" spans="1:15" x14ac:dyDescent="0.25">
      <c r="A123" s="170"/>
      <c r="B123" s="170"/>
      <c r="C123" s="170"/>
      <c r="F123" s="172" t="s">
        <v>185</v>
      </c>
      <c r="G123" s="171">
        <v>57</v>
      </c>
      <c r="H123" s="171">
        <v>66</v>
      </c>
      <c r="I123" s="171">
        <v>62</v>
      </c>
      <c r="J123" s="171">
        <v>57</v>
      </c>
      <c r="K123" s="171">
        <v>50</v>
      </c>
      <c r="L123" s="171">
        <v>56</v>
      </c>
      <c r="M123" s="171">
        <v>63</v>
      </c>
      <c r="N123" s="171"/>
      <c r="O123" s="171">
        <v>40</v>
      </c>
    </row>
    <row r="124" spans="1:15" x14ac:dyDescent="0.25">
      <c r="A124" s="170"/>
      <c r="B124" s="170"/>
      <c r="C124" s="170"/>
      <c r="F124" s="172" t="s">
        <v>243</v>
      </c>
      <c r="G124" s="171">
        <v>68</v>
      </c>
      <c r="H124" s="171">
        <v>77</v>
      </c>
      <c r="I124" s="171">
        <v>71</v>
      </c>
      <c r="J124" s="171" t="s">
        <v>287</v>
      </c>
      <c r="K124" s="171">
        <v>61</v>
      </c>
      <c r="L124" s="171">
        <v>64</v>
      </c>
      <c r="M124" s="171">
        <v>66</v>
      </c>
      <c r="N124" s="171"/>
      <c r="O124" s="171">
        <v>44</v>
      </c>
    </row>
    <row r="125" spans="1:15" x14ac:dyDescent="0.25">
      <c r="A125" s="170"/>
      <c r="B125" s="170"/>
      <c r="C125" s="170"/>
      <c r="F125" s="172" t="s">
        <v>288</v>
      </c>
      <c r="G125" s="171" t="s">
        <v>287</v>
      </c>
      <c r="H125" s="171">
        <v>90</v>
      </c>
      <c r="I125" s="171">
        <v>81</v>
      </c>
      <c r="J125" s="171" t="s">
        <v>287</v>
      </c>
      <c r="K125" s="171" t="s">
        <v>287</v>
      </c>
      <c r="L125" s="171">
        <v>75</v>
      </c>
      <c r="M125" s="171">
        <v>68</v>
      </c>
      <c r="N125" s="171"/>
      <c r="O125" s="171">
        <v>54</v>
      </c>
    </row>
    <row r="126" spans="1:15" x14ac:dyDescent="0.25">
      <c r="A126" s="170"/>
      <c r="B126" s="170"/>
      <c r="C126" s="170"/>
      <c r="F126" s="172" t="s">
        <v>289</v>
      </c>
      <c r="G126" s="171" t="s">
        <v>287</v>
      </c>
      <c r="H126" s="171">
        <v>125</v>
      </c>
      <c r="I126" s="171">
        <v>115</v>
      </c>
      <c r="J126" s="171" t="s">
        <v>287</v>
      </c>
      <c r="K126" s="171" t="s">
        <v>287</v>
      </c>
      <c r="L126" s="171">
        <v>109</v>
      </c>
      <c r="M126" s="171">
        <v>99</v>
      </c>
      <c r="N126" s="171"/>
      <c r="O126" s="171">
        <v>84</v>
      </c>
    </row>
    <row r="127" spans="1:15" x14ac:dyDescent="0.25">
      <c r="A127" s="170"/>
      <c r="B127" s="170"/>
      <c r="C127" s="170"/>
      <c r="F127" s="172" t="s">
        <v>290</v>
      </c>
      <c r="G127" s="171" t="s">
        <v>287</v>
      </c>
      <c r="H127" s="171" t="s">
        <v>287</v>
      </c>
      <c r="I127" s="171">
        <v>133</v>
      </c>
      <c r="J127" s="171" t="s">
        <v>287</v>
      </c>
      <c r="K127" s="171" t="s">
        <v>287</v>
      </c>
      <c r="L127" s="171">
        <v>117</v>
      </c>
      <c r="M127" s="171">
        <v>107</v>
      </c>
      <c r="N127" s="171"/>
      <c r="O127" s="171">
        <v>92</v>
      </c>
    </row>
    <row r="128" spans="1:15" x14ac:dyDescent="0.25">
      <c r="A128" s="170"/>
      <c r="B128" s="170"/>
      <c r="C128" s="170"/>
    </row>
    <row r="129" spans="1:15" x14ac:dyDescent="0.25">
      <c r="A129" s="170"/>
      <c r="B129" s="170"/>
      <c r="C129" s="170"/>
    </row>
    <row r="130" spans="1:15" x14ac:dyDescent="0.25">
      <c r="A130" s="170"/>
      <c r="B130" s="170"/>
      <c r="C130" s="170"/>
      <c r="F130" s="174"/>
      <c r="G130" s="466" t="s">
        <v>263</v>
      </c>
      <c r="H130" s="466"/>
      <c r="I130" s="466"/>
      <c r="J130" s="466"/>
      <c r="K130" s="466"/>
      <c r="L130" s="466"/>
      <c r="M130" s="466"/>
      <c r="N130" s="466"/>
      <c r="O130" s="466"/>
    </row>
    <row r="131" spans="1:15" x14ac:dyDescent="0.25">
      <c r="A131" s="170"/>
      <c r="B131" s="170"/>
      <c r="C131" s="170"/>
      <c r="F131" s="174"/>
      <c r="G131" s="175" t="s">
        <v>235</v>
      </c>
      <c r="H131" s="175" t="s">
        <v>236</v>
      </c>
      <c r="I131" s="175" t="s">
        <v>237</v>
      </c>
      <c r="J131" s="175" t="s">
        <v>238</v>
      </c>
      <c r="K131" s="175" t="s">
        <v>239</v>
      </c>
      <c r="L131" s="175" t="s">
        <v>240</v>
      </c>
      <c r="M131" s="175" t="s">
        <v>241</v>
      </c>
      <c r="N131" s="175"/>
      <c r="O131" s="174" t="s">
        <v>242</v>
      </c>
    </row>
    <row r="132" spans="1:15" x14ac:dyDescent="0.25">
      <c r="A132" s="170"/>
      <c r="B132" s="170"/>
      <c r="C132" s="170"/>
      <c r="F132" s="173" t="s">
        <v>184</v>
      </c>
      <c r="G132" s="173" t="s">
        <v>286</v>
      </c>
      <c r="H132" s="173" t="s">
        <v>286</v>
      </c>
      <c r="I132" s="173" t="s">
        <v>286</v>
      </c>
      <c r="J132" s="173" t="s">
        <v>286</v>
      </c>
      <c r="K132" s="173" t="s">
        <v>286</v>
      </c>
      <c r="L132" s="173" t="s">
        <v>286</v>
      </c>
      <c r="M132" s="173" t="s">
        <v>286</v>
      </c>
      <c r="N132" s="173"/>
      <c r="O132" s="173" t="s">
        <v>286</v>
      </c>
    </row>
    <row r="133" spans="1:15" x14ac:dyDescent="0.25">
      <c r="A133" s="170"/>
      <c r="B133" s="170"/>
      <c r="C133" s="170"/>
      <c r="F133" s="172" t="s">
        <v>185</v>
      </c>
      <c r="G133" s="171">
        <v>57</v>
      </c>
      <c r="H133" s="171">
        <v>66</v>
      </c>
      <c r="I133" s="171">
        <v>62</v>
      </c>
      <c r="J133" s="171">
        <v>57</v>
      </c>
      <c r="K133" s="171">
        <v>50</v>
      </c>
      <c r="L133" s="171">
        <v>56</v>
      </c>
      <c r="M133" s="171">
        <v>63</v>
      </c>
      <c r="N133" s="171"/>
      <c r="O133" s="171">
        <v>40</v>
      </c>
    </row>
    <row r="134" spans="1:15" x14ac:dyDescent="0.25">
      <c r="A134" s="170"/>
      <c r="B134" s="170"/>
      <c r="C134" s="170"/>
      <c r="F134" s="172" t="s">
        <v>243</v>
      </c>
      <c r="G134" s="171">
        <v>68</v>
      </c>
      <c r="H134" s="171">
        <v>77</v>
      </c>
      <c r="I134" s="171">
        <v>71</v>
      </c>
      <c r="J134" s="171" t="s">
        <v>287</v>
      </c>
      <c r="K134" s="171">
        <v>61</v>
      </c>
      <c r="L134" s="171">
        <v>64</v>
      </c>
      <c r="M134" s="171">
        <v>66</v>
      </c>
      <c r="N134" s="171"/>
      <c r="O134" s="171">
        <v>44</v>
      </c>
    </row>
    <row r="135" spans="1:15" x14ac:dyDescent="0.25">
      <c r="A135" s="170"/>
      <c r="B135" s="170"/>
      <c r="C135" s="170"/>
      <c r="F135" s="172" t="s">
        <v>288</v>
      </c>
      <c r="G135" s="171" t="s">
        <v>287</v>
      </c>
      <c r="H135" s="171">
        <v>90</v>
      </c>
      <c r="I135" s="171">
        <v>81</v>
      </c>
      <c r="J135" s="171" t="s">
        <v>287</v>
      </c>
      <c r="K135" s="171" t="s">
        <v>287</v>
      </c>
      <c r="L135" s="171">
        <v>75</v>
      </c>
      <c r="M135" s="171">
        <v>68</v>
      </c>
      <c r="N135" s="171"/>
      <c r="O135" s="171">
        <v>54</v>
      </c>
    </row>
    <row r="136" spans="1:15" x14ac:dyDescent="0.25">
      <c r="A136" s="170"/>
      <c r="B136" s="170"/>
      <c r="C136" s="170"/>
      <c r="F136" s="172" t="s">
        <v>289</v>
      </c>
      <c r="G136" s="171" t="s">
        <v>287</v>
      </c>
      <c r="H136" s="171">
        <v>125</v>
      </c>
      <c r="I136" s="171">
        <v>115</v>
      </c>
      <c r="J136" s="171" t="s">
        <v>287</v>
      </c>
      <c r="K136" s="171" t="s">
        <v>287</v>
      </c>
      <c r="L136" s="171">
        <v>109</v>
      </c>
      <c r="M136" s="171">
        <v>99</v>
      </c>
      <c r="N136" s="171"/>
      <c r="O136" s="171">
        <v>84</v>
      </c>
    </row>
    <row r="137" spans="1:15" x14ac:dyDescent="0.25">
      <c r="A137" s="170"/>
      <c r="B137" s="170"/>
      <c r="C137" s="170"/>
      <c r="F137" s="172" t="s">
        <v>290</v>
      </c>
      <c r="G137" s="171" t="s">
        <v>287</v>
      </c>
      <c r="H137" s="171" t="s">
        <v>287</v>
      </c>
      <c r="I137" s="171">
        <v>133</v>
      </c>
      <c r="J137" s="171" t="s">
        <v>287</v>
      </c>
      <c r="K137" s="171" t="s">
        <v>287</v>
      </c>
      <c r="L137" s="171">
        <v>117</v>
      </c>
      <c r="M137" s="171">
        <v>107</v>
      </c>
      <c r="N137" s="171"/>
      <c r="O137" s="171">
        <v>92</v>
      </c>
    </row>
    <row r="138" spans="1:15" x14ac:dyDescent="0.25">
      <c r="A138" s="170"/>
      <c r="B138" s="170"/>
      <c r="C138" s="170"/>
    </row>
    <row r="139" spans="1:15" x14ac:dyDescent="0.25">
      <c r="A139" s="170"/>
      <c r="B139" s="170"/>
      <c r="C139" s="170"/>
    </row>
    <row r="140" spans="1:15" x14ac:dyDescent="0.25">
      <c r="A140" s="170"/>
      <c r="B140" s="170"/>
      <c r="C140" s="170"/>
      <c r="F140" s="174"/>
      <c r="G140" s="466" t="s">
        <v>266</v>
      </c>
      <c r="H140" s="466"/>
      <c r="I140" s="466"/>
      <c r="J140" s="466"/>
      <c r="K140" s="466"/>
      <c r="L140" s="466"/>
      <c r="M140" s="466"/>
      <c r="N140" s="466"/>
      <c r="O140" s="466"/>
    </row>
    <row r="141" spans="1:15" x14ac:dyDescent="0.25">
      <c r="A141" s="170"/>
      <c r="B141" s="170"/>
      <c r="C141" s="170"/>
      <c r="F141" s="174"/>
      <c r="G141" s="175" t="s">
        <v>235</v>
      </c>
      <c r="H141" s="175" t="s">
        <v>236</v>
      </c>
      <c r="I141" s="175" t="s">
        <v>237</v>
      </c>
      <c r="J141" s="175" t="s">
        <v>238</v>
      </c>
      <c r="K141" s="175" t="s">
        <v>239</v>
      </c>
      <c r="L141" s="175" t="s">
        <v>240</v>
      </c>
      <c r="M141" s="175" t="s">
        <v>241</v>
      </c>
      <c r="N141" s="175"/>
      <c r="O141" s="174" t="s">
        <v>242</v>
      </c>
    </row>
    <row r="142" spans="1:15" x14ac:dyDescent="0.25">
      <c r="A142" s="170"/>
      <c r="B142" s="170"/>
      <c r="C142" s="170"/>
      <c r="F142" s="173" t="s">
        <v>184</v>
      </c>
      <c r="G142" s="173" t="s">
        <v>286</v>
      </c>
      <c r="H142" s="173" t="s">
        <v>286</v>
      </c>
      <c r="I142" s="173" t="s">
        <v>286</v>
      </c>
      <c r="J142" s="173" t="s">
        <v>286</v>
      </c>
      <c r="K142" s="173" t="s">
        <v>286</v>
      </c>
      <c r="L142" s="173" t="s">
        <v>286</v>
      </c>
      <c r="M142" s="173" t="s">
        <v>286</v>
      </c>
      <c r="N142" s="173"/>
      <c r="O142" s="173" t="s">
        <v>286</v>
      </c>
    </row>
    <row r="143" spans="1:15" x14ac:dyDescent="0.25">
      <c r="A143" s="170"/>
      <c r="B143" s="170"/>
      <c r="C143" s="170"/>
      <c r="F143" s="172" t="s">
        <v>185</v>
      </c>
      <c r="G143" s="171">
        <v>57</v>
      </c>
      <c r="H143" s="171">
        <v>66</v>
      </c>
      <c r="I143" s="171">
        <v>62</v>
      </c>
      <c r="J143" s="171">
        <v>57</v>
      </c>
      <c r="K143" s="171">
        <v>50</v>
      </c>
      <c r="L143" s="171">
        <v>56</v>
      </c>
      <c r="M143" s="171">
        <v>63</v>
      </c>
      <c r="N143" s="171"/>
      <c r="O143" s="171">
        <v>40</v>
      </c>
    </row>
    <row r="144" spans="1:15" x14ac:dyDescent="0.25">
      <c r="A144" s="170"/>
      <c r="B144" s="170"/>
      <c r="C144" s="170"/>
      <c r="F144" s="172" t="s">
        <v>243</v>
      </c>
      <c r="G144" s="171">
        <v>68</v>
      </c>
      <c r="H144" s="171">
        <v>77</v>
      </c>
      <c r="I144" s="171">
        <v>71</v>
      </c>
      <c r="J144" s="171" t="s">
        <v>287</v>
      </c>
      <c r="K144" s="171">
        <v>61</v>
      </c>
      <c r="L144" s="171">
        <v>64</v>
      </c>
      <c r="M144" s="171">
        <v>66</v>
      </c>
      <c r="N144" s="171"/>
      <c r="O144" s="171">
        <v>44</v>
      </c>
    </row>
    <row r="145" spans="1:15" x14ac:dyDescent="0.25">
      <c r="A145" s="170"/>
      <c r="B145" s="170"/>
      <c r="C145" s="170"/>
      <c r="F145" s="172" t="s">
        <v>288</v>
      </c>
      <c r="G145" s="171" t="s">
        <v>287</v>
      </c>
      <c r="H145" s="171">
        <v>90</v>
      </c>
      <c r="I145" s="171">
        <v>81</v>
      </c>
      <c r="J145" s="171" t="s">
        <v>287</v>
      </c>
      <c r="K145" s="171" t="s">
        <v>287</v>
      </c>
      <c r="L145" s="171">
        <v>75</v>
      </c>
      <c r="M145" s="171">
        <v>68</v>
      </c>
      <c r="N145" s="171"/>
      <c r="O145" s="171">
        <v>54</v>
      </c>
    </row>
    <row r="146" spans="1:15" x14ac:dyDescent="0.25">
      <c r="A146" s="170"/>
      <c r="B146" s="170"/>
      <c r="C146" s="170"/>
      <c r="F146" s="172" t="s">
        <v>289</v>
      </c>
      <c r="G146" s="171" t="s">
        <v>287</v>
      </c>
      <c r="H146" s="171">
        <v>125</v>
      </c>
      <c r="I146" s="171">
        <v>115</v>
      </c>
      <c r="J146" s="171" t="s">
        <v>287</v>
      </c>
      <c r="K146" s="171" t="s">
        <v>287</v>
      </c>
      <c r="L146" s="171">
        <v>109</v>
      </c>
      <c r="M146" s="171">
        <v>99</v>
      </c>
      <c r="N146" s="171"/>
      <c r="O146" s="171">
        <v>84</v>
      </c>
    </row>
    <row r="147" spans="1:15" x14ac:dyDescent="0.25">
      <c r="A147" s="170"/>
      <c r="B147" s="170"/>
      <c r="C147" s="170"/>
      <c r="F147" s="172" t="s">
        <v>290</v>
      </c>
      <c r="G147" s="171" t="s">
        <v>287</v>
      </c>
      <c r="H147" s="171" t="s">
        <v>287</v>
      </c>
      <c r="I147" s="171">
        <v>133</v>
      </c>
      <c r="J147" s="171" t="s">
        <v>287</v>
      </c>
      <c r="K147" s="171" t="s">
        <v>287</v>
      </c>
      <c r="L147" s="171">
        <v>117</v>
      </c>
      <c r="M147" s="171">
        <v>107</v>
      </c>
      <c r="N147" s="171"/>
      <c r="O147" s="171">
        <v>92</v>
      </c>
    </row>
    <row r="148" spans="1:15" x14ac:dyDescent="0.25">
      <c r="A148" s="170"/>
      <c r="B148" s="170"/>
      <c r="C148" s="170"/>
    </row>
    <row r="149" spans="1:15" x14ac:dyDescent="0.25">
      <c r="A149" s="170"/>
      <c r="B149" s="170"/>
      <c r="C149" s="170"/>
    </row>
    <row r="150" spans="1:15" x14ac:dyDescent="0.25">
      <c r="A150" s="170"/>
      <c r="B150" s="170"/>
      <c r="C150" s="170"/>
    </row>
    <row r="151" spans="1:15" x14ac:dyDescent="0.25">
      <c r="A151" s="170"/>
      <c r="B151" s="170"/>
      <c r="C151" s="170"/>
    </row>
    <row r="152" spans="1:15" x14ac:dyDescent="0.25">
      <c r="A152" s="170"/>
      <c r="B152" s="170"/>
      <c r="C152" s="170"/>
    </row>
    <row r="153" spans="1:15" x14ac:dyDescent="0.25">
      <c r="A153" s="170"/>
      <c r="B153" s="170"/>
      <c r="C153" s="170"/>
    </row>
    <row r="154" spans="1:15" x14ac:dyDescent="0.25">
      <c r="A154" s="170"/>
      <c r="B154" s="170"/>
      <c r="C154" s="170"/>
    </row>
    <row r="155" spans="1:15" x14ac:dyDescent="0.25">
      <c r="A155" s="170"/>
      <c r="B155" s="170"/>
      <c r="C155" s="170"/>
    </row>
    <row r="156" spans="1:15" x14ac:dyDescent="0.25">
      <c r="A156" s="170"/>
      <c r="B156" s="170"/>
      <c r="C156" s="170"/>
    </row>
    <row r="157" spans="1:15" x14ac:dyDescent="0.25">
      <c r="A157" s="170"/>
      <c r="B157" s="170"/>
      <c r="C157" s="170"/>
    </row>
    <row r="158" spans="1:15" x14ac:dyDescent="0.25">
      <c r="A158" s="170"/>
      <c r="B158" s="170"/>
      <c r="C158" s="170"/>
    </row>
    <row r="159" spans="1:15" x14ac:dyDescent="0.25">
      <c r="A159" s="170"/>
      <c r="B159" s="170"/>
      <c r="C159" s="170"/>
    </row>
    <row r="160" spans="1:15" x14ac:dyDescent="0.25">
      <c r="A160" s="170"/>
      <c r="B160" s="170"/>
      <c r="C160" s="170"/>
    </row>
    <row r="161" spans="1:3" x14ac:dyDescent="0.25">
      <c r="A161" s="170"/>
      <c r="B161" s="170"/>
      <c r="C161" s="170"/>
    </row>
    <row r="162" spans="1:3" x14ac:dyDescent="0.25">
      <c r="A162" s="170"/>
      <c r="B162" s="170"/>
      <c r="C162" s="170"/>
    </row>
    <row r="163" spans="1:3" x14ac:dyDescent="0.25">
      <c r="A163" s="170"/>
      <c r="B163" s="170"/>
      <c r="C163" s="170"/>
    </row>
    <row r="164" spans="1:3" x14ac:dyDescent="0.25">
      <c r="A164" s="170"/>
      <c r="B164" s="170"/>
      <c r="C164" s="170"/>
    </row>
    <row r="165" spans="1:3" x14ac:dyDescent="0.25">
      <c r="A165" s="170"/>
      <c r="B165" s="170"/>
      <c r="C165" s="170"/>
    </row>
    <row r="166" spans="1:3" x14ac:dyDescent="0.25">
      <c r="A166" s="170"/>
      <c r="B166" s="170"/>
      <c r="C166" s="170"/>
    </row>
    <row r="167" spans="1:3" x14ac:dyDescent="0.25">
      <c r="A167" s="170"/>
      <c r="B167" s="170"/>
      <c r="C167" s="170"/>
    </row>
    <row r="168" spans="1:3" x14ac:dyDescent="0.25">
      <c r="A168" s="170"/>
      <c r="B168" s="170"/>
      <c r="C168" s="170"/>
    </row>
    <row r="169" spans="1:3" x14ac:dyDescent="0.25">
      <c r="A169" s="170"/>
      <c r="B169" s="170"/>
      <c r="C169" s="170"/>
    </row>
    <row r="170" spans="1:3" x14ac:dyDescent="0.25">
      <c r="A170" s="170"/>
      <c r="B170" s="170"/>
      <c r="C170" s="170"/>
    </row>
    <row r="171" spans="1:3" x14ac:dyDescent="0.25">
      <c r="A171" s="170"/>
      <c r="B171" s="170"/>
      <c r="C171" s="170"/>
    </row>
    <row r="172" spans="1:3" x14ac:dyDescent="0.25">
      <c r="A172" s="170"/>
      <c r="B172" s="170"/>
      <c r="C172" s="170"/>
    </row>
    <row r="173" spans="1:3" x14ac:dyDescent="0.25">
      <c r="A173" s="170"/>
      <c r="B173" s="170"/>
      <c r="C173" s="170"/>
    </row>
    <row r="174" spans="1:3" x14ac:dyDescent="0.25">
      <c r="A174" s="170"/>
      <c r="B174" s="170"/>
      <c r="C174" s="170"/>
    </row>
    <row r="175" spans="1:3" x14ac:dyDescent="0.25">
      <c r="A175" s="170"/>
      <c r="B175" s="170"/>
      <c r="C175" s="170"/>
    </row>
    <row r="176" spans="1:3" x14ac:dyDescent="0.25">
      <c r="A176" s="170"/>
      <c r="B176" s="170"/>
      <c r="C176" s="170"/>
    </row>
    <row r="177" spans="1:3" x14ac:dyDescent="0.25">
      <c r="A177" s="170"/>
      <c r="B177" s="170"/>
      <c r="C177" s="170"/>
    </row>
    <row r="178" spans="1:3" x14ac:dyDescent="0.25">
      <c r="A178" s="170"/>
      <c r="B178" s="170"/>
      <c r="C178" s="170"/>
    </row>
    <row r="179" spans="1:3" x14ac:dyDescent="0.25">
      <c r="A179" s="170"/>
      <c r="B179" s="170"/>
      <c r="C179" s="170"/>
    </row>
    <row r="180" spans="1:3" x14ac:dyDescent="0.25">
      <c r="A180" s="170"/>
      <c r="B180" s="170"/>
      <c r="C180" s="170"/>
    </row>
    <row r="181" spans="1:3" x14ac:dyDescent="0.25">
      <c r="A181" s="170"/>
      <c r="B181" s="170"/>
      <c r="C181" s="170"/>
    </row>
    <row r="182" spans="1:3" x14ac:dyDescent="0.25">
      <c r="A182" s="170"/>
      <c r="B182" s="170"/>
      <c r="C182" s="170"/>
    </row>
    <row r="183" spans="1:3" x14ac:dyDescent="0.25">
      <c r="A183" s="170"/>
      <c r="B183" s="170"/>
      <c r="C183" s="170"/>
    </row>
    <row r="184" spans="1:3" x14ac:dyDescent="0.25">
      <c r="A184" s="170"/>
      <c r="B184" s="170"/>
      <c r="C184" s="170"/>
    </row>
    <row r="185" spans="1:3" x14ac:dyDescent="0.25">
      <c r="A185" s="170"/>
      <c r="B185" s="170"/>
      <c r="C185" s="170"/>
    </row>
    <row r="186" spans="1:3" x14ac:dyDescent="0.25">
      <c r="A186" s="170"/>
      <c r="B186" s="170"/>
      <c r="C186" s="170"/>
    </row>
    <row r="187" spans="1:3" x14ac:dyDescent="0.25">
      <c r="A187" s="170"/>
      <c r="B187" s="170"/>
      <c r="C187" s="170"/>
    </row>
    <row r="188" spans="1:3" x14ac:dyDescent="0.25">
      <c r="A188" s="170"/>
      <c r="B188" s="170"/>
      <c r="C188" s="170"/>
    </row>
    <row r="189" spans="1:3" x14ac:dyDescent="0.25">
      <c r="A189" s="170"/>
      <c r="B189" s="170"/>
      <c r="C189" s="170"/>
    </row>
    <row r="190" spans="1:3" x14ac:dyDescent="0.25">
      <c r="A190" s="170"/>
      <c r="B190" s="170"/>
      <c r="C190" s="170"/>
    </row>
    <row r="191" spans="1:3" x14ac:dyDescent="0.25">
      <c r="A191" s="170"/>
      <c r="B191" s="170"/>
      <c r="C191" s="170"/>
    </row>
    <row r="192" spans="1:3" x14ac:dyDescent="0.25">
      <c r="A192" s="170"/>
      <c r="B192" s="170"/>
      <c r="C192" s="170"/>
    </row>
    <row r="193" spans="1:3" x14ac:dyDescent="0.25">
      <c r="A193" s="170"/>
      <c r="B193" s="170"/>
      <c r="C193" s="170"/>
    </row>
    <row r="194" spans="1:3" x14ac:dyDescent="0.25">
      <c r="A194" s="170"/>
      <c r="B194" s="170"/>
      <c r="C194" s="170"/>
    </row>
    <row r="195" spans="1:3" x14ac:dyDescent="0.25">
      <c r="A195" s="170"/>
      <c r="B195" s="170"/>
      <c r="C195" s="170"/>
    </row>
    <row r="196" spans="1:3" x14ac:dyDescent="0.25">
      <c r="A196" s="170"/>
      <c r="B196" s="170"/>
      <c r="C196" s="170"/>
    </row>
    <row r="197" spans="1:3" x14ac:dyDescent="0.25">
      <c r="A197" s="170"/>
      <c r="B197" s="170"/>
      <c r="C197" s="170"/>
    </row>
    <row r="198" spans="1:3" x14ac:dyDescent="0.25">
      <c r="A198" s="170"/>
      <c r="B198" s="170"/>
      <c r="C198" s="170"/>
    </row>
    <row r="199" spans="1:3" x14ac:dyDescent="0.25">
      <c r="A199" s="170"/>
      <c r="B199" s="170"/>
      <c r="C199" s="170"/>
    </row>
    <row r="200" spans="1:3" x14ac:dyDescent="0.25">
      <c r="A200" s="170"/>
      <c r="B200" s="170"/>
      <c r="C200" s="170"/>
    </row>
    <row r="201" spans="1:3" x14ac:dyDescent="0.25">
      <c r="A201" s="170"/>
      <c r="B201" s="170"/>
      <c r="C201" s="170"/>
    </row>
    <row r="202" spans="1:3" x14ac:dyDescent="0.25">
      <c r="A202" s="170"/>
      <c r="B202" s="170"/>
      <c r="C202" s="170"/>
    </row>
    <row r="203" spans="1:3" x14ac:dyDescent="0.25">
      <c r="A203" s="170"/>
      <c r="B203" s="170"/>
      <c r="C203" s="170"/>
    </row>
    <row r="204" spans="1:3" x14ac:dyDescent="0.25">
      <c r="A204" s="170"/>
      <c r="B204" s="170"/>
      <c r="C204" s="170"/>
    </row>
    <row r="205" spans="1:3" x14ac:dyDescent="0.25">
      <c r="A205" s="170"/>
      <c r="B205" s="170"/>
      <c r="C205" s="170"/>
    </row>
    <row r="206" spans="1:3" x14ac:dyDescent="0.25">
      <c r="A206" s="170"/>
      <c r="B206" s="170"/>
      <c r="C206" s="170"/>
    </row>
    <row r="207" spans="1:3" x14ac:dyDescent="0.25">
      <c r="A207" s="170"/>
      <c r="B207" s="170"/>
      <c r="C207" s="170"/>
    </row>
    <row r="208" spans="1:3" x14ac:dyDescent="0.25">
      <c r="A208" s="170"/>
      <c r="B208" s="170"/>
      <c r="C208" s="170"/>
    </row>
    <row r="209" spans="1:3" x14ac:dyDescent="0.25">
      <c r="A209" s="170"/>
      <c r="B209" s="170"/>
      <c r="C209" s="170"/>
    </row>
    <row r="210" spans="1:3" x14ac:dyDescent="0.25">
      <c r="A210" s="170"/>
      <c r="B210" s="170"/>
      <c r="C210" s="170"/>
    </row>
    <row r="211" spans="1:3" x14ac:dyDescent="0.25">
      <c r="A211" s="170"/>
      <c r="B211" s="170"/>
      <c r="C211" s="170"/>
    </row>
    <row r="212" spans="1:3" x14ac:dyDescent="0.25">
      <c r="A212" s="170"/>
      <c r="B212" s="170"/>
      <c r="C212" s="170"/>
    </row>
    <row r="213" spans="1:3" x14ac:dyDescent="0.25">
      <c r="A213" s="170"/>
      <c r="B213" s="170"/>
      <c r="C213" s="170"/>
    </row>
    <row r="214" spans="1:3" x14ac:dyDescent="0.25">
      <c r="A214" s="170"/>
      <c r="B214" s="170"/>
      <c r="C214" s="170"/>
    </row>
    <row r="215" spans="1:3" x14ac:dyDescent="0.25">
      <c r="A215" s="170"/>
      <c r="B215" s="170"/>
      <c r="C215" s="170"/>
    </row>
    <row r="216" spans="1:3" x14ac:dyDescent="0.25">
      <c r="A216" s="170"/>
      <c r="B216" s="170"/>
      <c r="C216" s="170"/>
    </row>
    <row r="217" spans="1:3" x14ac:dyDescent="0.25">
      <c r="A217" s="170"/>
      <c r="B217" s="170"/>
      <c r="C217" s="170"/>
    </row>
    <row r="218" spans="1:3" x14ac:dyDescent="0.25">
      <c r="A218" s="170"/>
      <c r="B218" s="170"/>
      <c r="C218" s="170"/>
    </row>
    <row r="219" spans="1:3" x14ac:dyDescent="0.25">
      <c r="A219" s="170"/>
      <c r="B219" s="170"/>
      <c r="C219" s="170"/>
    </row>
    <row r="220" spans="1:3" x14ac:dyDescent="0.25">
      <c r="A220" s="170"/>
      <c r="B220" s="170"/>
      <c r="C220" s="170"/>
    </row>
    <row r="221" spans="1:3" x14ac:dyDescent="0.25">
      <c r="A221" s="170"/>
      <c r="B221" s="170"/>
      <c r="C221" s="170"/>
    </row>
    <row r="222" spans="1:3" x14ac:dyDescent="0.25">
      <c r="A222" s="170"/>
      <c r="B222" s="170"/>
      <c r="C222" s="170"/>
    </row>
    <row r="223" spans="1:3" x14ac:dyDescent="0.25">
      <c r="A223" s="170"/>
      <c r="B223" s="170"/>
      <c r="C223" s="170"/>
    </row>
    <row r="224" spans="1:3" x14ac:dyDescent="0.25">
      <c r="A224" s="170"/>
      <c r="B224" s="170"/>
      <c r="C224" s="170"/>
    </row>
    <row r="225" spans="1:3" x14ac:dyDescent="0.25">
      <c r="A225" s="170"/>
      <c r="B225" s="170"/>
      <c r="C225" s="170"/>
    </row>
    <row r="226" spans="1:3" x14ac:dyDescent="0.25">
      <c r="A226" s="170"/>
      <c r="B226" s="170"/>
      <c r="C226" s="170"/>
    </row>
    <row r="227" spans="1:3" x14ac:dyDescent="0.25">
      <c r="A227" s="170"/>
      <c r="B227" s="170"/>
      <c r="C227" s="170"/>
    </row>
    <row r="228" spans="1:3" x14ac:dyDescent="0.25">
      <c r="A228" s="170"/>
      <c r="B228" s="170"/>
      <c r="C228" s="170"/>
    </row>
    <row r="229" spans="1:3" x14ac:dyDescent="0.25">
      <c r="A229" s="170"/>
      <c r="B229" s="170"/>
      <c r="C229" s="170"/>
    </row>
    <row r="230" spans="1:3" x14ac:dyDescent="0.25">
      <c r="A230" s="170"/>
      <c r="B230" s="170"/>
      <c r="C230" s="170"/>
    </row>
    <row r="231" spans="1:3" x14ac:dyDescent="0.25">
      <c r="A231" s="170"/>
      <c r="B231" s="170"/>
      <c r="C231" s="170"/>
    </row>
    <row r="232" spans="1:3" x14ac:dyDescent="0.25">
      <c r="A232" s="170"/>
      <c r="B232" s="170"/>
      <c r="C232" s="170"/>
    </row>
    <row r="233" spans="1:3" x14ac:dyDescent="0.25">
      <c r="A233" s="170"/>
      <c r="B233" s="170"/>
      <c r="C233" s="170"/>
    </row>
    <row r="234" spans="1:3" x14ac:dyDescent="0.25">
      <c r="A234" s="170"/>
      <c r="B234" s="170"/>
      <c r="C234" s="170"/>
    </row>
    <row r="235" spans="1:3" x14ac:dyDescent="0.25">
      <c r="A235" s="170"/>
      <c r="B235" s="170"/>
      <c r="C235" s="170"/>
    </row>
    <row r="236" spans="1:3" x14ac:dyDescent="0.25">
      <c r="A236" s="170"/>
      <c r="B236" s="170"/>
      <c r="C236" s="170"/>
    </row>
    <row r="237" spans="1:3" x14ac:dyDescent="0.25">
      <c r="A237" s="170"/>
      <c r="B237" s="170"/>
      <c r="C237" s="170"/>
    </row>
    <row r="238" spans="1:3" x14ac:dyDescent="0.25">
      <c r="A238" s="170"/>
      <c r="B238" s="170"/>
      <c r="C238" s="170"/>
    </row>
    <row r="239" spans="1:3" x14ac:dyDescent="0.25">
      <c r="A239" s="170"/>
      <c r="B239" s="170"/>
      <c r="C239" s="170"/>
    </row>
    <row r="240" spans="1:3" x14ac:dyDescent="0.25">
      <c r="A240" s="170"/>
      <c r="B240" s="170"/>
      <c r="C240" s="170"/>
    </row>
    <row r="241" spans="1:3" x14ac:dyDescent="0.25">
      <c r="A241" s="170"/>
      <c r="B241" s="170"/>
      <c r="C241" s="170"/>
    </row>
    <row r="242" spans="1:3" x14ac:dyDescent="0.25">
      <c r="A242" s="170"/>
      <c r="B242" s="170"/>
      <c r="C242" s="170"/>
    </row>
    <row r="243" spans="1:3" x14ac:dyDescent="0.25">
      <c r="A243" s="170"/>
      <c r="B243" s="170"/>
      <c r="C243" s="170"/>
    </row>
    <row r="244" spans="1:3" x14ac:dyDescent="0.25">
      <c r="A244" s="170"/>
      <c r="B244" s="170"/>
      <c r="C244" s="170"/>
    </row>
    <row r="245" spans="1:3" x14ac:dyDescent="0.25">
      <c r="A245" s="170"/>
      <c r="B245" s="170"/>
      <c r="C245" s="170"/>
    </row>
    <row r="246" spans="1:3" x14ac:dyDescent="0.25">
      <c r="A246" s="170"/>
      <c r="B246" s="170"/>
      <c r="C246" s="170"/>
    </row>
    <row r="247" spans="1:3" x14ac:dyDescent="0.25">
      <c r="A247" s="170"/>
      <c r="B247" s="170"/>
      <c r="C247" s="170"/>
    </row>
    <row r="248" spans="1:3" x14ac:dyDescent="0.25">
      <c r="A248" s="170"/>
      <c r="B248" s="170"/>
      <c r="C248" s="170"/>
    </row>
    <row r="249" spans="1:3" x14ac:dyDescent="0.25">
      <c r="A249" s="170"/>
      <c r="B249" s="170"/>
      <c r="C249" s="170"/>
    </row>
    <row r="250" spans="1:3" x14ac:dyDescent="0.25">
      <c r="A250" s="170"/>
      <c r="B250" s="170"/>
      <c r="C250" s="170"/>
    </row>
    <row r="251" spans="1:3" x14ac:dyDescent="0.25">
      <c r="A251" s="170"/>
      <c r="B251" s="170"/>
      <c r="C251" s="170"/>
    </row>
    <row r="252" spans="1:3" x14ac:dyDescent="0.25">
      <c r="A252" s="170"/>
      <c r="B252" s="170"/>
      <c r="C252" s="170"/>
    </row>
    <row r="253" spans="1:3" x14ac:dyDescent="0.25">
      <c r="A253" s="170"/>
      <c r="B253" s="170"/>
      <c r="C253" s="170"/>
    </row>
    <row r="254" spans="1:3" x14ac:dyDescent="0.25">
      <c r="A254" s="170"/>
      <c r="B254" s="170"/>
      <c r="C254" s="170"/>
    </row>
    <row r="255" spans="1:3" x14ac:dyDescent="0.25">
      <c r="A255" s="170"/>
      <c r="B255" s="170"/>
      <c r="C255" s="170"/>
    </row>
    <row r="256" spans="1:3" x14ac:dyDescent="0.25">
      <c r="A256" s="170"/>
      <c r="B256" s="170"/>
      <c r="C256" s="170"/>
    </row>
    <row r="257" spans="1:3" x14ac:dyDescent="0.25">
      <c r="A257" s="170"/>
      <c r="B257" s="170"/>
      <c r="C257" s="170"/>
    </row>
    <row r="258" spans="1:3" x14ac:dyDescent="0.25">
      <c r="A258" s="170"/>
      <c r="B258" s="170"/>
      <c r="C258" s="170"/>
    </row>
    <row r="259" spans="1:3" x14ac:dyDescent="0.25">
      <c r="A259" s="170"/>
      <c r="B259" s="170"/>
      <c r="C259" s="170"/>
    </row>
    <row r="260" spans="1:3" x14ac:dyDescent="0.25">
      <c r="A260" s="170"/>
      <c r="B260" s="170"/>
      <c r="C260" s="170"/>
    </row>
    <row r="261" spans="1:3" x14ac:dyDescent="0.25">
      <c r="A261" s="170"/>
      <c r="B261" s="170"/>
      <c r="C261" s="170"/>
    </row>
    <row r="262" spans="1:3" x14ac:dyDescent="0.25">
      <c r="A262" s="170"/>
      <c r="B262" s="170"/>
      <c r="C262" s="170"/>
    </row>
    <row r="263" spans="1:3" x14ac:dyDescent="0.25">
      <c r="A263" s="170"/>
      <c r="B263" s="170"/>
      <c r="C263" s="170"/>
    </row>
    <row r="264" spans="1:3" x14ac:dyDescent="0.25">
      <c r="A264" s="170"/>
      <c r="B264" s="170"/>
      <c r="C264" s="170"/>
    </row>
    <row r="265" spans="1:3" x14ac:dyDescent="0.25">
      <c r="A265" s="170"/>
      <c r="B265" s="170"/>
      <c r="C265" s="170"/>
    </row>
    <row r="266" spans="1:3" x14ac:dyDescent="0.25">
      <c r="A266" s="170"/>
      <c r="B266" s="170"/>
      <c r="C266" s="170"/>
    </row>
    <row r="267" spans="1:3" x14ac:dyDescent="0.25">
      <c r="A267" s="170"/>
      <c r="B267" s="170"/>
      <c r="C267" s="170"/>
    </row>
    <row r="268" spans="1:3" x14ac:dyDescent="0.25">
      <c r="A268" s="170"/>
      <c r="B268" s="170"/>
      <c r="C268" s="170"/>
    </row>
    <row r="269" spans="1:3" x14ac:dyDescent="0.25">
      <c r="A269" s="170"/>
      <c r="B269" s="170"/>
      <c r="C269" s="170"/>
    </row>
    <row r="270" spans="1:3" x14ac:dyDescent="0.25">
      <c r="A270" s="170"/>
      <c r="B270" s="170"/>
      <c r="C270" s="170"/>
    </row>
    <row r="271" spans="1:3" x14ac:dyDescent="0.25">
      <c r="A271" s="170"/>
      <c r="B271" s="170"/>
      <c r="C271" s="170"/>
    </row>
    <row r="272" spans="1:3" x14ac:dyDescent="0.25">
      <c r="A272" s="170"/>
      <c r="B272" s="170"/>
      <c r="C272" s="170"/>
    </row>
    <row r="273" spans="1:3" x14ac:dyDescent="0.25">
      <c r="A273" s="170"/>
      <c r="B273" s="170"/>
      <c r="C273" s="170"/>
    </row>
    <row r="274" spans="1:3" x14ac:dyDescent="0.25">
      <c r="A274" s="170"/>
      <c r="B274" s="170"/>
      <c r="C274" s="170"/>
    </row>
    <row r="275" spans="1:3" x14ac:dyDescent="0.25">
      <c r="A275" s="170"/>
      <c r="B275" s="170"/>
      <c r="C275" s="170"/>
    </row>
    <row r="276" spans="1:3" x14ac:dyDescent="0.25">
      <c r="A276" s="170"/>
      <c r="B276" s="170"/>
      <c r="C276" s="170"/>
    </row>
    <row r="277" spans="1:3" x14ac:dyDescent="0.25">
      <c r="A277" s="170"/>
      <c r="B277" s="170"/>
      <c r="C277" s="170"/>
    </row>
    <row r="278" spans="1:3" x14ac:dyDescent="0.25">
      <c r="A278" s="170"/>
      <c r="B278" s="170"/>
      <c r="C278" s="170"/>
    </row>
    <row r="279" spans="1:3" x14ac:dyDescent="0.25">
      <c r="A279" s="170"/>
      <c r="B279" s="170"/>
      <c r="C279" s="170"/>
    </row>
    <row r="280" spans="1:3" x14ac:dyDescent="0.25">
      <c r="A280" s="170"/>
      <c r="B280" s="170"/>
      <c r="C280" s="170"/>
    </row>
    <row r="281" spans="1:3" x14ac:dyDescent="0.25">
      <c r="A281" s="170"/>
      <c r="B281" s="170"/>
      <c r="C281" s="170"/>
    </row>
    <row r="282" spans="1:3" x14ac:dyDescent="0.25">
      <c r="A282" s="170"/>
      <c r="B282" s="170"/>
      <c r="C282" s="170"/>
    </row>
    <row r="283" spans="1:3" x14ac:dyDescent="0.25">
      <c r="A283" s="170"/>
      <c r="B283" s="170"/>
      <c r="C283" s="170"/>
    </row>
    <row r="284" spans="1:3" x14ac:dyDescent="0.25">
      <c r="A284" s="170"/>
      <c r="B284" s="170"/>
      <c r="C284" s="170"/>
    </row>
    <row r="285" spans="1:3" x14ac:dyDescent="0.25">
      <c r="A285" s="170"/>
      <c r="B285" s="170"/>
      <c r="C285" s="170"/>
    </row>
    <row r="286" spans="1:3" x14ac:dyDescent="0.25">
      <c r="A286" s="170"/>
      <c r="B286" s="170"/>
      <c r="C286" s="170"/>
    </row>
    <row r="287" spans="1:3" x14ac:dyDescent="0.25">
      <c r="A287" s="170"/>
      <c r="B287" s="170"/>
      <c r="C287" s="170"/>
    </row>
    <row r="288" spans="1:3" x14ac:dyDescent="0.25">
      <c r="A288" s="170"/>
      <c r="B288" s="170"/>
      <c r="C288" s="170"/>
    </row>
    <row r="289" spans="1:3" x14ac:dyDescent="0.25">
      <c r="A289" s="170"/>
      <c r="B289" s="170"/>
      <c r="C289" s="170"/>
    </row>
    <row r="290" spans="1:3" x14ac:dyDescent="0.25">
      <c r="A290" s="170"/>
      <c r="B290" s="170"/>
      <c r="C290" s="170"/>
    </row>
    <row r="291" spans="1:3" x14ac:dyDescent="0.25">
      <c r="A291" s="170"/>
      <c r="B291" s="170"/>
      <c r="C291" s="170"/>
    </row>
    <row r="292" spans="1:3" x14ac:dyDescent="0.25">
      <c r="A292" s="170"/>
      <c r="B292" s="170"/>
      <c r="C292" s="170"/>
    </row>
    <row r="293" spans="1:3" x14ac:dyDescent="0.25">
      <c r="A293" s="170"/>
      <c r="B293" s="170"/>
      <c r="C293" s="170"/>
    </row>
    <row r="294" spans="1:3" x14ac:dyDescent="0.25">
      <c r="A294" s="170"/>
      <c r="B294" s="170"/>
      <c r="C294" s="170"/>
    </row>
    <row r="295" spans="1:3" x14ac:dyDescent="0.25">
      <c r="A295" s="170"/>
      <c r="B295" s="170"/>
      <c r="C295" s="170"/>
    </row>
    <row r="296" spans="1:3" x14ac:dyDescent="0.25">
      <c r="A296" s="170"/>
      <c r="B296" s="170"/>
      <c r="C296" s="170"/>
    </row>
    <row r="297" spans="1:3" x14ac:dyDescent="0.25">
      <c r="A297" s="170"/>
      <c r="B297" s="170"/>
      <c r="C297" s="170"/>
    </row>
    <row r="298" spans="1:3" x14ac:dyDescent="0.25">
      <c r="A298" s="170"/>
      <c r="B298" s="170"/>
      <c r="C298" s="170"/>
    </row>
    <row r="299" spans="1:3" x14ac:dyDescent="0.25">
      <c r="A299" s="170"/>
      <c r="B299" s="170"/>
      <c r="C299" s="170"/>
    </row>
    <row r="300" spans="1:3" x14ac:dyDescent="0.25">
      <c r="A300" s="170"/>
      <c r="B300" s="170"/>
      <c r="C300" s="170"/>
    </row>
    <row r="301" spans="1:3" x14ac:dyDescent="0.25">
      <c r="A301" s="170"/>
      <c r="B301" s="170"/>
      <c r="C301" s="170"/>
    </row>
    <row r="302" spans="1:3" x14ac:dyDescent="0.25">
      <c r="A302" s="170"/>
      <c r="B302" s="170"/>
      <c r="C302" s="170"/>
    </row>
    <row r="303" spans="1:3" x14ac:dyDescent="0.25">
      <c r="A303" s="170"/>
      <c r="B303" s="170"/>
      <c r="C303" s="170"/>
    </row>
    <row r="304" spans="1:3" x14ac:dyDescent="0.25">
      <c r="A304" s="170"/>
      <c r="B304" s="170"/>
      <c r="C304" s="170"/>
    </row>
    <row r="305" spans="1:3" x14ac:dyDescent="0.25">
      <c r="A305" s="170"/>
      <c r="B305" s="170"/>
      <c r="C305" s="170"/>
    </row>
    <row r="306" spans="1:3" x14ac:dyDescent="0.25">
      <c r="A306" s="170"/>
      <c r="B306" s="170"/>
      <c r="C306" s="170"/>
    </row>
    <row r="307" spans="1:3" x14ac:dyDescent="0.25">
      <c r="A307" s="170"/>
      <c r="B307" s="170"/>
      <c r="C307" s="170"/>
    </row>
    <row r="308" spans="1:3" x14ac:dyDescent="0.25">
      <c r="A308" s="170"/>
      <c r="B308" s="170"/>
      <c r="C308" s="170"/>
    </row>
    <row r="309" spans="1:3" x14ac:dyDescent="0.25">
      <c r="A309" s="170"/>
      <c r="B309" s="170"/>
      <c r="C309" s="170"/>
    </row>
    <row r="310" spans="1:3" x14ac:dyDescent="0.25">
      <c r="A310" s="170"/>
      <c r="B310" s="170"/>
      <c r="C310" s="170"/>
    </row>
    <row r="311" spans="1:3" x14ac:dyDescent="0.25">
      <c r="A311" s="170"/>
      <c r="B311" s="170"/>
      <c r="C311" s="170"/>
    </row>
    <row r="312" spans="1:3" x14ac:dyDescent="0.25">
      <c r="A312" s="170"/>
      <c r="B312" s="170"/>
      <c r="C312" s="170"/>
    </row>
    <row r="313" spans="1:3" x14ac:dyDescent="0.25">
      <c r="A313" s="170"/>
      <c r="B313" s="170"/>
      <c r="C313" s="170"/>
    </row>
    <row r="314" spans="1:3" x14ac:dyDescent="0.25">
      <c r="A314" s="170"/>
      <c r="B314" s="170"/>
      <c r="C314" s="170"/>
    </row>
    <row r="315" spans="1:3" x14ac:dyDescent="0.25">
      <c r="A315" s="170"/>
      <c r="B315" s="170"/>
      <c r="C315" s="170"/>
    </row>
    <row r="316" spans="1:3" x14ac:dyDescent="0.25">
      <c r="A316" s="170"/>
      <c r="B316" s="170"/>
      <c r="C316" s="170"/>
    </row>
    <row r="317" spans="1:3" x14ac:dyDescent="0.25">
      <c r="A317" s="170"/>
      <c r="B317" s="170"/>
      <c r="C317" s="170"/>
    </row>
    <row r="318" spans="1:3" x14ac:dyDescent="0.25">
      <c r="A318" s="170"/>
      <c r="B318" s="170"/>
      <c r="C318" s="170"/>
    </row>
    <row r="319" spans="1:3" x14ac:dyDescent="0.25">
      <c r="A319" s="170"/>
      <c r="B319" s="170"/>
      <c r="C319" s="170"/>
    </row>
    <row r="320" spans="1:3" x14ac:dyDescent="0.25">
      <c r="A320" s="170"/>
      <c r="B320" s="170"/>
      <c r="C320" s="170"/>
    </row>
    <row r="321" spans="1:3" x14ac:dyDescent="0.25">
      <c r="A321" s="170"/>
      <c r="B321" s="170"/>
      <c r="C321" s="170"/>
    </row>
    <row r="322" spans="1:3" x14ac:dyDescent="0.25">
      <c r="A322" s="170"/>
      <c r="B322" s="170"/>
      <c r="C322" s="170"/>
    </row>
    <row r="323" spans="1:3" x14ac:dyDescent="0.25">
      <c r="A323" s="170"/>
      <c r="B323" s="170"/>
      <c r="C323" s="170"/>
    </row>
    <row r="324" spans="1:3" x14ac:dyDescent="0.25">
      <c r="A324" s="170"/>
      <c r="B324" s="170"/>
      <c r="C324" s="170"/>
    </row>
    <row r="325" spans="1:3" x14ac:dyDescent="0.25">
      <c r="A325" s="170"/>
      <c r="B325" s="170"/>
      <c r="C325" s="170"/>
    </row>
    <row r="326" spans="1:3" x14ac:dyDescent="0.25">
      <c r="A326" s="170"/>
      <c r="B326" s="170"/>
      <c r="C326" s="170"/>
    </row>
    <row r="327" spans="1:3" x14ac:dyDescent="0.25">
      <c r="A327" s="170"/>
      <c r="B327" s="170"/>
      <c r="C327" s="170"/>
    </row>
    <row r="328" spans="1:3" x14ac:dyDescent="0.25">
      <c r="A328" s="170"/>
      <c r="B328" s="170"/>
      <c r="C328" s="170"/>
    </row>
    <row r="329" spans="1:3" x14ac:dyDescent="0.25">
      <c r="A329" s="170"/>
      <c r="B329" s="170"/>
      <c r="C329" s="170"/>
    </row>
    <row r="330" spans="1:3" x14ac:dyDescent="0.25">
      <c r="A330" s="170"/>
      <c r="B330" s="170"/>
      <c r="C330" s="170"/>
    </row>
    <row r="331" spans="1:3" x14ac:dyDescent="0.25">
      <c r="A331" s="170"/>
      <c r="B331" s="170"/>
      <c r="C331" s="170"/>
    </row>
    <row r="332" spans="1:3" x14ac:dyDescent="0.25">
      <c r="A332" s="170"/>
      <c r="B332" s="170"/>
      <c r="C332" s="170"/>
    </row>
    <row r="333" spans="1:3" x14ac:dyDescent="0.25">
      <c r="A333" s="170"/>
      <c r="B333" s="170"/>
      <c r="C333" s="170"/>
    </row>
    <row r="334" spans="1:3" x14ac:dyDescent="0.25">
      <c r="A334" s="170"/>
      <c r="B334" s="170"/>
      <c r="C334" s="170"/>
    </row>
    <row r="335" spans="1:3" x14ac:dyDescent="0.25">
      <c r="A335" s="170"/>
      <c r="B335" s="170"/>
      <c r="C335" s="170"/>
    </row>
    <row r="336" spans="1:3" x14ac:dyDescent="0.25">
      <c r="A336" s="170"/>
      <c r="B336" s="170"/>
      <c r="C336" s="170"/>
    </row>
    <row r="337" spans="1:3" x14ac:dyDescent="0.25">
      <c r="A337" s="170"/>
      <c r="B337" s="170"/>
      <c r="C337" s="170"/>
    </row>
    <row r="338" spans="1:3" x14ac:dyDescent="0.25">
      <c r="A338" s="170"/>
      <c r="B338" s="170"/>
      <c r="C338" s="170"/>
    </row>
    <row r="339" spans="1:3" x14ac:dyDescent="0.25">
      <c r="A339" s="170"/>
      <c r="B339" s="170"/>
      <c r="C339" s="170"/>
    </row>
    <row r="340" spans="1:3" x14ac:dyDescent="0.25">
      <c r="A340" s="170"/>
      <c r="B340" s="170"/>
      <c r="C340" s="170"/>
    </row>
    <row r="341" spans="1:3" x14ac:dyDescent="0.25">
      <c r="A341" s="170"/>
      <c r="B341" s="170"/>
      <c r="C341" s="170"/>
    </row>
    <row r="342" spans="1:3" x14ac:dyDescent="0.25">
      <c r="A342" s="170"/>
      <c r="B342" s="170"/>
      <c r="C342" s="170"/>
    </row>
    <row r="343" spans="1:3" x14ac:dyDescent="0.25">
      <c r="A343" s="170"/>
      <c r="B343" s="170"/>
      <c r="C343" s="170"/>
    </row>
    <row r="344" spans="1:3" x14ac:dyDescent="0.25">
      <c r="A344" s="170"/>
      <c r="B344" s="170"/>
      <c r="C344" s="170"/>
    </row>
    <row r="345" spans="1:3" x14ac:dyDescent="0.25">
      <c r="A345" s="170"/>
      <c r="B345" s="170"/>
      <c r="C345" s="170"/>
    </row>
    <row r="346" spans="1:3" x14ac:dyDescent="0.25">
      <c r="A346" s="170"/>
      <c r="B346" s="170"/>
      <c r="C346" s="170"/>
    </row>
    <row r="347" spans="1:3" x14ac:dyDescent="0.25">
      <c r="A347" s="170"/>
      <c r="B347" s="170"/>
      <c r="C347" s="170"/>
    </row>
    <row r="348" spans="1:3" x14ac:dyDescent="0.25">
      <c r="A348" s="170"/>
      <c r="B348" s="170"/>
      <c r="C348" s="170"/>
    </row>
    <row r="349" spans="1:3" x14ac:dyDescent="0.25">
      <c r="A349" s="170"/>
      <c r="B349" s="170"/>
      <c r="C349" s="170"/>
    </row>
    <row r="350" spans="1:3" x14ac:dyDescent="0.25">
      <c r="A350" s="170"/>
      <c r="B350" s="170"/>
      <c r="C350" s="170"/>
    </row>
    <row r="351" spans="1:3" x14ac:dyDescent="0.25">
      <c r="A351" s="170"/>
      <c r="B351" s="170"/>
      <c r="C351" s="170"/>
    </row>
    <row r="352" spans="1:3" x14ac:dyDescent="0.25">
      <c r="A352" s="170"/>
      <c r="B352" s="170"/>
      <c r="C352" s="170"/>
    </row>
    <row r="353" spans="1:3" x14ac:dyDescent="0.25">
      <c r="A353" s="170"/>
      <c r="B353" s="170"/>
      <c r="C353" s="170"/>
    </row>
    <row r="354" spans="1:3" x14ac:dyDescent="0.25">
      <c r="A354" s="170"/>
      <c r="B354" s="170"/>
      <c r="C354" s="170"/>
    </row>
    <row r="355" spans="1:3" x14ac:dyDescent="0.25">
      <c r="A355" s="170"/>
      <c r="B355" s="170"/>
      <c r="C355" s="170"/>
    </row>
    <row r="356" spans="1:3" x14ac:dyDescent="0.25">
      <c r="A356" s="170"/>
      <c r="B356" s="170"/>
      <c r="C356" s="170"/>
    </row>
    <row r="357" spans="1:3" x14ac:dyDescent="0.25">
      <c r="A357" s="170"/>
      <c r="B357" s="170"/>
      <c r="C357" s="170"/>
    </row>
    <row r="358" spans="1:3" x14ac:dyDescent="0.25">
      <c r="A358" s="170"/>
      <c r="B358" s="170"/>
      <c r="C358" s="170"/>
    </row>
    <row r="359" spans="1:3" x14ac:dyDescent="0.25">
      <c r="A359" s="170"/>
      <c r="B359" s="170"/>
      <c r="C359" s="170"/>
    </row>
    <row r="360" spans="1:3" x14ac:dyDescent="0.25">
      <c r="A360" s="170"/>
      <c r="B360" s="170"/>
      <c r="C360" s="170"/>
    </row>
    <row r="361" spans="1:3" x14ac:dyDescent="0.25">
      <c r="A361" s="170"/>
      <c r="B361" s="170"/>
      <c r="C361" s="170"/>
    </row>
    <row r="362" spans="1:3" x14ac:dyDescent="0.25">
      <c r="A362" s="170"/>
      <c r="B362" s="170"/>
      <c r="C362" s="170"/>
    </row>
    <row r="363" spans="1:3" x14ac:dyDescent="0.25">
      <c r="A363" s="170"/>
      <c r="B363" s="170"/>
      <c r="C363" s="170"/>
    </row>
    <row r="364" spans="1:3" x14ac:dyDescent="0.25">
      <c r="A364" s="170"/>
      <c r="B364" s="170"/>
      <c r="C364" s="170"/>
    </row>
    <row r="365" spans="1:3" x14ac:dyDescent="0.25">
      <c r="A365" s="170"/>
      <c r="B365" s="170"/>
      <c r="C365" s="170"/>
    </row>
    <row r="366" spans="1:3" x14ac:dyDescent="0.25">
      <c r="A366" s="170"/>
      <c r="B366" s="170"/>
      <c r="C366" s="170"/>
    </row>
    <row r="367" spans="1:3" x14ac:dyDescent="0.25">
      <c r="A367" s="170"/>
      <c r="B367" s="170"/>
      <c r="C367" s="170"/>
    </row>
    <row r="368" spans="1:3" x14ac:dyDescent="0.25">
      <c r="A368" s="170"/>
      <c r="B368" s="170"/>
      <c r="C368" s="170"/>
    </row>
    <row r="369" spans="1:3" x14ac:dyDescent="0.25">
      <c r="A369" s="170"/>
      <c r="B369" s="170"/>
      <c r="C369" s="170"/>
    </row>
    <row r="370" spans="1:3" x14ac:dyDescent="0.25">
      <c r="A370" s="170"/>
      <c r="B370" s="170"/>
      <c r="C370" s="170"/>
    </row>
    <row r="371" spans="1:3" x14ac:dyDescent="0.25">
      <c r="A371" s="170"/>
      <c r="B371" s="170"/>
      <c r="C371" s="170"/>
    </row>
    <row r="372" spans="1:3" x14ac:dyDescent="0.25">
      <c r="A372" s="170"/>
      <c r="B372" s="170"/>
      <c r="C372" s="170"/>
    </row>
    <row r="373" spans="1:3" x14ac:dyDescent="0.25">
      <c r="A373" s="170"/>
      <c r="B373" s="170"/>
      <c r="C373" s="170"/>
    </row>
    <row r="374" spans="1:3" x14ac:dyDescent="0.25">
      <c r="A374" s="170"/>
      <c r="B374" s="170"/>
      <c r="C374" s="170"/>
    </row>
    <row r="375" spans="1:3" x14ac:dyDescent="0.25">
      <c r="A375" s="170"/>
      <c r="B375" s="170"/>
      <c r="C375" s="170"/>
    </row>
    <row r="376" spans="1:3" x14ac:dyDescent="0.25">
      <c r="A376" s="170"/>
      <c r="B376" s="170"/>
      <c r="C376" s="170"/>
    </row>
    <row r="377" spans="1:3" x14ac:dyDescent="0.25">
      <c r="A377" s="170"/>
      <c r="B377" s="170"/>
      <c r="C377" s="170"/>
    </row>
    <row r="378" spans="1:3" x14ac:dyDescent="0.25">
      <c r="A378" s="170"/>
      <c r="B378" s="170"/>
      <c r="C378" s="170"/>
    </row>
    <row r="379" spans="1:3" x14ac:dyDescent="0.25">
      <c r="A379" s="170"/>
      <c r="B379" s="170"/>
      <c r="C379" s="170"/>
    </row>
    <row r="380" spans="1:3" x14ac:dyDescent="0.25">
      <c r="A380" s="170"/>
      <c r="B380" s="170"/>
      <c r="C380" s="170"/>
    </row>
    <row r="381" spans="1:3" x14ac:dyDescent="0.25">
      <c r="A381" s="170"/>
      <c r="B381" s="170"/>
      <c r="C381" s="170"/>
    </row>
    <row r="382" spans="1:3" x14ac:dyDescent="0.25">
      <c r="A382" s="170"/>
      <c r="B382" s="170"/>
      <c r="C382" s="170"/>
    </row>
    <row r="383" spans="1:3" x14ac:dyDescent="0.25">
      <c r="A383" s="170"/>
      <c r="B383" s="170"/>
      <c r="C383" s="170"/>
    </row>
    <row r="384" spans="1:3" x14ac:dyDescent="0.25">
      <c r="A384" s="170"/>
      <c r="B384" s="170"/>
      <c r="C384" s="170"/>
    </row>
    <row r="385" spans="1:3" x14ac:dyDescent="0.25">
      <c r="A385" s="170"/>
      <c r="B385" s="170"/>
      <c r="C385" s="170"/>
    </row>
    <row r="386" spans="1:3" x14ac:dyDescent="0.25">
      <c r="A386" s="170"/>
      <c r="B386" s="170"/>
      <c r="C386" s="170"/>
    </row>
    <row r="387" spans="1:3" x14ac:dyDescent="0.25">
      <c r="A387" s="170"/>
      <c r="B387" s="170"/>
      <c r="C387" s="170"/>
    </row>
    <row r="388" spans="1:3" x14ac:dyDescent="0.25">
      <c r="A388" s="170"/>
      <c r="B388" s="170"/>
      <c r="C388" s="170"/>
    </row>
  </sheetData>
  <mergeCells count="215">
    <mergeCell ref="AN6:AN7"/>
    <mergeCell ref="AO6:AO7"/>
    <mergeCell ref="AP6:AP7"/>
    <mergeCell ref="AQ6:AQ7"/>
    <mergeCell ref="AR6:AR7"/>
    <mergeCell ref="AS6:AS7"/>
    <mergeCell ref="AT6:AT7"/>
    <mergeCell ref="AU6:AU7"/>
    <mergeCell ref="AX7:AY7"/>
    <mergeCell ref="AW8:AW9"/>
    <mergeCell ref="AX8:AX9"/>
    <mergeCell ref="AN10:AN11"/>
    <mergeCell ref="AO10:AO11"/>
    <mergeCell ref="AP10:AP11"/>
    <mergeCell ref="AQ10:AQ11"/>
    <mergeCell ref="AR10:AR11"/>
    <mergeCell ref="AS10:AS11"/>
    <mergeCell ref="AT10:AT11"/>
    <mergeCell ref="AU10:AU11"/>
    <mergeCell ref="AV10:AV11"/>
    <mergeCell ref="AW10:AW11"/>
    <mergeCell ref="AX10:AX11"/>
    <mergeCell ref="AN8:AN9"/>
    <mergeCell ref="AO8:AO9"/>
    <mergeCell ref="AP8:AP9"/>
    <mergeCell ref="AQ8:AQ9"/>
    <mergeCell ref="AR8:AR9"/>
    <mergeCell ref="AS8:AS9"/>
    <mergeCell ref="AT8:AT9"/>
    <mergeCell ref="AU8:AU9"/>
    <mergeCell ref="AV8:AV9"/>
    <mergeCell ref="AW12:AW13"/>
    <mergeCell ref="AX12:AX13"/>
    <mergeCell ref="AN14:AN15"/>
    <mergeCell ref="AO14:AO15"/>
    <mergeCell ref="AP14:AP15"/>
    <mergeCell ref="AQ14:AQ15"/>
    <mergeCell ref="AR14:AR15"/>
    <mergeCell ref="AS14:AS15"/>
    <mergeCell ref="AT14:AT15"/>
    <mergeCell ref="AU14:AU15"/>
    <mergeCell ref="AV14:AV15"/>
    <mergeCell ref="AW14:AW15"/>
    <mergeCell ref="AX14:AX15"/>
    <mergeCell ref="AN12:AN13"/>
    <mergeCell ref="AO12:AO13"/>
    <mergeCell ref="AP12:AP13"/>
    <mergeCell ref="AQ12:AQ13"/>
    <mergeCell ref="AR12:AR13"/>
    <mergeCell ref="AS12:AS13"/>
    <mergeCell ref="AT12:AT13"/>
    <mergeCell ref="AU12:AU13"/>
    <mergeCell ref="AV12:AV13"/>
    <mergeCell ref="AW16:AW17"/>
    <mergeCell ref="AX16:AX17"/>
    <mergeCell ref="AN18:AN23"/>
    <mergeCell ref="AO18:AO23"/>
    <mergeCell ref="AP18:AP23"/>
    <mergeCell ref="AQ18:AQ23"/>
    <mergeCell ref="AR18:AR23"/>
    <mergeCell ref="AS18:AS23"/>
    <mergeCell ref="AT18:AT23"/>
    <mergeCell ref="AU18:AU23"/>
    <mergeCell ref="AV18:AV23"/>
    <mergeCell ref="AW18:AW23"/>
    <mergeCell ref="AX18:AX23"/>
    <mergeCell ref="AN16:AN17"/>
    <mergeCell ref="AO16:AO17"/>
    <mergeCell ref="AP16:AP17"/>
    <mergeCell ref="AQ16:AQ17"/>
    <mergeCell ref="AR16:AR17"/>
    <mergeCell ref="AS16:AS17"/>
    <mergeCell ref="AT16:AT17"/>
    <mergeCell ref="AU16:AU17"/>
    <mergeCell ref="AV16:AV17"/>
    <mergeCell ref="AX28:AX29"/>
    <mergeCell ref="AU28:AU29"/>
    <mergeCell ref="J24:K24"/>
    <mergeCell ref="AN24:AN25"/>
    <mergeCell ref="AO24:AO25"/>
    <mergeCell ref="AP24:AP25"/>
    <mergeCell ref="AQ24:AQ25"/>
    <mergeCell ref="AR24:AR25"/>
    <mergeCell ref="AS24:AS25"/>
    <mergeCell ref="AT24:AT25"/>
    <mergeCell ref="AX24:AX25"/>
    <mergeCell ref="AN26:AN27"/>
    <mergeCell ref="AO26:AO27"/>
    <mergeCell ref="AP26:AP27"/>
    <mergeCell ref="AQ26:AQ27"/>
    <mergeCell ref="AR26:AR27"/>
    <mergeCell ref="AS26:AS27"/>
    <mergeCell ref="AT26:AT27"/>
    <mergeCell ref="AU26:AU27"/>
    <mergeCell ref="AV26:AV27"/>
    <mergeCell ref="AW26:AW27"/>
    <mergeCell ref="AX26:AX27"/>
    <mergeCell ref="AP32:AP33"/>
    <mergeCell ref="AQ32:AQ33"/>
    <mergeCell ref="AR32:AR33"/>
    <mergeCell ref="AS28:AS29"/>
    <mergeCell ref="AT28:AT29"/>
    <mergeCell ref="AV28:AV29"/>
    <mergeCell ref="AW28:AW29"/>
    <mergeCell ref="AU24:AU25"/>
    <mergeCell ref="AV24:AV25"/>
    <mergeCell ref="AW24:AW25"/>
    <mergeCell ref="AX32:AX33"/>
    <mergeCell ref="AT30:AT31"/>
    <mergeCell ref="AU30:AU31"/>
    <mergeCell ref="AV30:AV31"/>
    <mergeCell ref="AW30:AW31"/>
    <mergeCell ref="AX30:AX31"/>
    <mergeCell ref="AN28:AN29"/>
    <mergeCell ref="AO28:AO29"/>
    <mergeCell ref="AP28:AP29"/>
    <mergeCell ref="AQ28:AQ29"/>
    <mergeCell ref="AR28:AR29"/>
    <mergeCell ref="AS32:AS33"/>
    <mergeCell ref="AT32:AT33"/>
    <mergeCell ref="AU32:AU33"/>
    <mergeCell ref="AV32:AV33"/>
    <mergeCell ref="AW32:AW33"/>
    <mergeCell ref="AN30:AN31"/>
    <mergeCell ref="AO30:AO31"/>
    <mergeCell ref="AP30:AP31"/>
    <mergeCell ref="AQ30:AQ31"/>
    <mergeCell ref="AR30:AR31"/>
    <mergeCell ref="AS30:AS31"/>
    <mergeCell ref="AN32:AN33"/>
    <mergeCell ref="AO32:AO33"/>
    <mergeCell ref="AN36:AN37"/>
    <mergeCell ref="AO36:AO37"/>
    <mergeCell ref="AP36:AP37"/>
    <mergeCell ref="AQ36:AQ37"/>
    <mergeCell ref="AR36:AR37"/>
    <mergeCell ref="AN34:AN35"/>
    <mergeCell ref="AO34:AO35"/>
    <mergeCell ref="AP34:AP35"/>
    <mergeCell ref="AQ34:AQ35"/>
    <mergeCell ref="AR34:AR35"/>
    <mergeCell ref="AX36:AX37"/>
    <mergeCell ref="AT34:AT35"/>
    <mergeCell ref="AU34:AU35"/>
    <mergeCell ref="AV34:AV35"/>
    <mergeCell ref="AW34:AW35"/>
    <mergeCell ref="AX34:AX35"/>
    <mergeCell ref="AS38:AS39"/>
    <mergeCell ref="AS36:AS37"/>
    <mergeCell ref="AT36:AT37"/>
    <mergeCell ref="AU36:AU37"/>
    <mergeCell ref="AV36:AV37"/>
    <mergeCell ref="AW36:AW37"/>
    <mergeCell ref="AS34:AS35"/>
    <mergeCell ref="AN40:AN41"/>
    <mergeCell ref="AO40:AO41"/>
    <mergeCell ref="AP40:AP41"/>
    <mergeCell ref="AQ40:AQ41"/>
    <mergeCell ref="AR40:AR41"/>
    <mergeCell ref="AN38:AN39"/>
    <mergeCell ref="AO38:AO39"/>
    <mergeCell ref="AP38:AP39"/>
    <mergeCell ref="AQ38:AQ39"/>
    <mergeCell ref="AR38:AR39"/>
    <mergeCell ref="AX40:AX41"/>
    <mergeCell ref="AT38:AT39"/>
    <mergeCell ref="AU38:AU39"/>
    <mergeCell ref="AV38:AV39"/>
    <mergeCell ref="AW38:AW39"/>
    <mergeCell ref="AX38:AX39"/>
    <mergeCell ref="AS42:AS43"/>
    <mergeCell ref="AS40:AS41"/>
    <mergeCell ref="AT40:AT41"/>
    <mergeCell ref="AU40:AU41"/>
    <mergeCell ref="AV40:AV41"/>
    <mergeCell ref="AW40:AW41"/>
    <mergeCell ref="AN44:AN45"/>
    <mergeCell ref="AO44:AO45"/>
    <mergeCell ref="AP44:AP45"/>
    <mergeCell ref="AQ44:AQ45"/>
    <mergeCell ref="AR44:AR45"/>
    <mergeCell ref="AN42:AN43"/>
    <mergeCell ref="AO42:AO43"/>
    <mergeCell ref="AP42:AP43"/>
    <mergeCell ref="AQ42:AQ43"/>
    <mergeCell ref="AR42:AR43"/>
    <mergeCell ref="AW44:AW45"/>
    <mergeCell ref="AX44:AX45"/>
    <mergeCell ref="AT42:AT43"/>
    <mergeCell ref="AU42:AU43"/>
    <mergeCell ref="AV42:AV43"/>
    <mergeCell ref="AW42:AW43"/>
    <mergeCell ref="AX42:AX43"/>
    <mergeCell ref="AR46:AR47"/>
    <mergeCell ref="AS46:AS47"/>
    <mergeCell ref="AS44:AS45"/>
    <mergeCell ref="AT44:AT45"/>
    <mergeCell ref="AU44:AU45"/>
    <mergeCell ref="AV44:AV45"/>
    <mergeCell ref="AT46:AT47"/>
    <mergeCell ref="AU46:AU47"/>
    <mergeCell ref="AV46:AV47"/>
    <mergeCell ref="AW46:AW47"/>
    <mergeCell ref="AX46:AX47"/>
    <mergeCell ref="G130:O130"/>
    <mergeCell ref="G140:O140"/>
    <mergeCell ref="G80:O80"/>
    <mergeCell ref="AN46:AN47"/>
    <mergeCell ref="AO46:AO47"/>
    <mergeCell ref="AP46:AP47"/>
    <mergeCell ref="AQ46:AQ47"/>
    <mergeCell ref="G90:O90"/>
    <mergeCell ref="G100:O100"/>
    <mergeCell ref="G110:O110"/>
    <mergeCell ref="G120:O120"/>
  </mergeCells>
  <pageMargins left="0.7" right="0.7" top="0.75" bottom="0.75" header="0.3" footer="0.3"/>
  <drawing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26"/>
  <sheetViews>
    <sheetView zoomScaleNormal="100" workbookViewId="0"/>
  </sheetViews>
  <sheetFormatPr baseColWidth="10" defaultColWidth="11.5703125" defaultRowHeight="15" x14ac:dyDescent="0.25"/>
  <cols>
    <col min="1" max="1" width="4" style="2" customWidth="1"/>
    <col min="2" max="2" width="19.85546875" style="2" customWidth="1"/>
    <col min="3" max="3" width="28.140625" style="2" customWidth="1"/>
    <col min="4" max="4" width="27.5703125" style="2" customWidth="1"/>
    <col min="5" max="16384" width="11.5703125" style="2"/>
  </cols>
  <sheetData>
    <row r="1" spans="1:5" x14ac:dyDescent="0.25">
      <c r="A1" s="52" t="s">
        <v>291</v>
      </c>
    </row>
    <row r="2" spans="1:5" x14ac:dyDescent="0.25">
      <c r="B2" s="485" t="s">
        <v>292</v>
      </c>
      <c r="C2" s="486"/>
      <c r="D2" s="486"/>
      <c r="E2" s="487"/>
    </row>
    <row r="3" spans="1:5" ht="15.75" thickBot="1" x14ac:dyDescent="0.3">
      <c r="B3" s="16"/>
      <c r="C3" s="16"/>
      <c r="D3" s="16"/>
      <c r="E3" s="16"/>
    </row>
    <row r="4" spans="1:5" ht="18" customHeight="1" thickBot="1" x14ac:dyDescent="0.3">
      <c r="B4" s="17" t="s">
        <v>293</v>
      </c>
      <c r="C4" s="18" t="s">
        <v>294</v>
      </c>
      <c r="D4" s="19" t="s">
        <v>295</v>
      </c>
      <c r="E4" s="16"/>
    </row>
    <row r="5" spans="1:5" ht="18" customHeight="1" thickBot="1" x14ac:dyDescent="0.3">
      <c r="B5" s="20" t="s">
        <v>296</v>
      </c>
      <c r="C5" s="21"/>
      <c r="D5" s="22">
        <f>SUM(C5:C9)</f>
        <v>0</v>
      </c>
      <c r="E5" s="16"/>
    </row>
    <row r="6" spans="1:5" ht="18" customHeight="1" x14ac:dyDescent="0.25">
      <c r="B6" s="23" t="s">
        <v>297</v>
      </c>
      <c r="C6" s="24"/>
      <c r="D6" s="25"/>
      <c r="E6" s="16"/>
    </row>
    <row r="7" spans="1:5" ht="18" customHeight="1" x14ac:dyDescent="0.25">
      <c r="B7" s="23" t="s">
        <v>298</v>
      </c>
      <c r="C7" s="24"/>
      <c r="D7" s="25"/>
      <c r="E7" s="16"/>
    </row>
    <row r="8" spans="1:5" ht="18" customHeight="1" x14ac:dyDescent="0.25">
      <c r="B8" s="23" t="s">
        <v>299</v>
      </c>
      <c r="C8" s="24"/>
      <c r="D8" s="25"/>
      <c r="E8" s="16"/>
    </row>
    <row r="9" spans="1:5" ht="18" customHeight="1" thickBot="1" x14ac:dyDescent="0.3">
      <c r="B9" s="23" t="s">
        <v>300</v>
      </c>
      <c r="C9" s="24"/>
      <c r="D9" s="25"/>
      <c r="E9" s="16"/>
    </row>
    <row r="10" spans="1:5" ht="18" customHeight="1" thickBot="1" x14ac:dyDescent="0.3">
      <c r="B10" s="104" t="s">
        <v>301</v>
      </c>
      <c r="C10" s="105"/>
      <c r="D10" s="108">
        <f>SUM(C10:C12)</f>
        <v>0</v>
      </c>
      <c r="E10" s="16"/>
    </row>
    <row r="11" spans="1:5" ht="18" customHeight="1" x14ac:dyDescent="0.25">
      <c r="B11" s="104" t="s">
        <v>302</v>
      </c>
      <c r="C11" s="105"/>
      <c r="D11" s="25"/>
      <c r="E11" s="16"/>
    </row>
    <row r="12" spans="1:5" ht="18" customHeight="1" thickBot="1" x14ac:dyDescent="0.3">
      <c r="B12" s="106" t="s">
        <v>303</v>
      </c>
      <c r="C12" s="107"/>
      <c r="D12" s="26"/>
      <c r="E12" s="16"/>
    </row>
    <row r="13" spans="1:5" ht="18" customHeight="1" thickBot="1" x14ac:dyDescent="0.3">
      <c r="B13" s="27" t="s">
        <v>304</v>
      </c>
      <c r="C13" s="28"/>
      <c r="D13" s="29">
        <f>SUM(C13:C15)</f>
        <v>0</v>
      </c>
      <c r="E13" s="16"/>
    </row>
    <row r="14" spans="1:5" ht="18" customHeight="1" x14ac:dyDescent="0.25">
      <c r="B14" s="30" t="s">
        <v>305</v>
      </c>
      <c r="C14" s="31"/>
      <c r="D14" s="25"/>
      <c r="E14" s="16"/>
    </row>
    <row r="15" spans="1:5" ht="18" customHeight="1" thickBot="1" x14ac:dyDescent="0.3">
      <c r="B15" s="32" t="s">
        <v>306</v>
      </c>
      <c r="C15" s="33"/>
      <c r="D15" s="26"/>
      <c r="E15" s="16"/>
    </row>
    <row r="16" spans="1:5" ht="18" customHeight="1" thickBot="1" x14ac:dyDescent="0.3">
      <c r="B16" s="34" t="s">
        <v>307</v>
      </c>
      <c r="C16" s="35"/>
      <c r="D16" s="36">
        <f>SUM(C16:C18)</f>
        <v>0</v>
      </c>
      <c r="E16" s="16"/>
    </row>
    <row r="17" spans="2:5" ht="18" customHeight="1" x14ac:dyDescent="0.25">
      <c r="B17" s="37" t="s">
        <v>308</v>
      </c>
      <c r="C17" s="38"/>
      <c r="D17" s="25"/>
      <c r="E17" s="16"/>
    </row>
    <row r="18" spans="2:5" ht="18" customHeight="1" thickBot="1" x14ac:dyDescent="0.3">
      <c r="B18" s="39" t="s">
        <v>309</v>
      </c>
      <c r="C18" s="40"/>
      <c r="D18" s="26"/>
      <c r="E18" s="16"/>
    </row>
    <row r="19" spans="2:5" ht="18" customHeight="1" thickBot="1" x14ac:dyDescent="0.3">
      <c r="B19" s="41" t="s">
        <v>310</v>
      </c>
      <c r="C19" s="42"/>
      <c r="D19" s="43">
        <f>SUM(C19:C25)</f>
        <v>0</v>
      </c>
      <c r="E19" s="16"/>
    </row>
    <row r="20" spans="2:5" ht="18" customHeight="1" x14ac:dyDescent="0.25">
      <c r="B20" s="44" t="s">
        <v>311</v>
      </c>
      <c r="C20" s="45"/>
      <c r="D20" s="46"/>
      <c r="E20" s="16"/>
    </row>
    <row r="21" spans="2:5" ht="18" customHeight="1" x14ac:dyDescent="0.25">
      <c r="B21" s="44" t="s">
        <v>312</v>
      </c>
      <c r="C21" s="45"/>
      <c r="D21" s="25"/>
      <c r="E21" s="16"/>
    </row>
    <row r="22" spans="2:5" ht="18" customHeight="1" x14ac:dyDescent="0.25">
      <c r="B22" s="44" t="s">
        <v>313</v>
      </c>
      <c r="C22" s="45"/>
      <c r="D22" s="25"/>
      <c r="E22" s="16"/>
    </row>
    <row r="23" spans="2:5" ht="18" customHeight="1" x14ac:dyDescent="0.25">
      <c r="B23" s="44" t="s">
        <v>314</v>
      </c>
      <c r="C23" s="45"/>
      <c r="D23" s="25"/>
      <c r="E23" s="16"/>
    </row>
    <row r="24" spans="2:5" ht="18" customHeight="1" x14ac:dyDescent="0.25">
      <c r="B24" s="44" t="s">
        <v>315</v>
      </c>
      <c r="C24" s="45"/>
      <c r="D24" s="25"/>
      <c r="E24" s="16"/>
    </row>
    <row r="25" spans="2:5" ht="18" customHeight="1" thickBot="1" x14ac:dyDescent="0.3">
      <c r="B25" s="47" t="s">
        <v>316</v>
      </c>
      <c r="C25" s="48"/>
      <c r="D25" s="25"/>
      <c r="E25" s="16"/>
    </row>
    <row r="26" spans="2:5" ht="15.75" thickBot="1" x14ac:dyDescent="0.3">
      <c r="B26" s="16"/>
      <c r="C26" s="49" t="s">
        <v>120</v>
      </c>
      <c r="D26" s="50">
        <f>SUM(D5:D19)</f>
        <v>0</v>
      </c>
      <c r="E26" s="16"/>
    </row>
  </sheetData>
  <mergeCells count="1">
    <mergeCell ref="B2:E2"/>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79998168889431442"/>
  </sheetPr>
  <dimension ref="A1:T28"/>
  <sheetViews>
    <sheetView topLeftCell="C1" zoomScaleNormal="100" workbookViewId="0">
      <selection activeCell="Q14" sqref="Q14"/>
    </sheetView>
  </sheetViews>
  <sheetFormatPr baseColWidth="10" defaultColWidth="11.42578125" defaultRowHeight="15" x14ac:dyDescent="0.25"/>
  <cols>
    <col min="1" max="1" width="3.42578125" customWidth="1"/>
    <col min="2" max="2" width="21.140625" customWidth="1"/>
    <col min="3" max="3" width="24.7109375" customWidth="1"/>
    <col min="6" max="6" width="14.5703125" customWidth="1"/>
    <col min="7" max="7" width="14.42578125" customWidth="1"/>
    <col min="8" max="8" width="12.140625" customWidth="1"/>
    <col min="9" max="9" width="14.5703125" customWidth="1"/>
    <col min="10" max="10" width="14.28515625" customWidth="1"/>
    <col min="11" max="13" width="14.85546875" customWidth="1"/>
    <col min="14" max="14" width="13.28515625" customWidth="1"/>
    <col min="15" max="15" width="14.5703125" customWidth="1"/>
    <col min="16" max="16" width="13.42578125" customWidth="1"/>
    <col min="17" max="17" width="24" customWidth="1"/>
    <col min="18" max="18" width="27.42578125" customWidth="1"/>
    <col min="19" max="19" width="10.28515625" customWidth="1"/>
  </cols>
  <sheetData>
    <row r="1" spans="1:20" x14ac:dyDescent="0.25">
      <c r="A1" s="52" t="s">
        <v>317</v>
      </c>
    </row>
    <row r="2" spans="1:20" ht="18" thickBot="1" x14ac:dyDescent="0.35">
      <c r="B2" s="223" t="s">
        <v>318</v>
      </c>
    </row>
    <row r="3" spans="1:20" ht="26.1" customHeight="1" x14ac:dyDescent="0.25">
      <c r="B3" s="488" t="s">
        <v>319</v>
      </c>
      <c r="C3" s="488" t="s">
        <v>320</v>
      </c>
      <c r="D3" s="488" t="s">
        <v>321</v>
      </c>
      <c r="E3" s="488" t="s">
        <v>322</v>
      </c>
      <c r="F3" s="488" t="s">
        <v>323</v>
      </c>
      <c r="G3" s="488" t="s">
        <v>324</v>
      </c>
      <c r="H3" s="488" t="s">
        <v>325</v>
      </c>
      <c r="I3" s="133" t="s">
        <v>326</v>
      </c>
      <c r="J3" s="133" t="s">
        <v>327</v>
      </c>
      <c r="K3" s="133" t="s">
        <v>328</v>
      </c>
      <c r="L3" s="133" t="s">
        <v>329</v>
      </c>
      <c r="M3" s="252" t="s">
        <v>330</v>
      </c>
      <c r="N3" s="252" t="s">
        <v>331</v>
      </c>
    </row>
    <row r="4" spans="1:20" ht="21" customHeight="1" thickBot="1" x14ac:dyDescent="0.35">
      <c r="B4" s="489"/>
      <c r="C4" s="489"/>
      <c r="D4" s="489"/>
      <c r="E4" s="489"/>
      <c r="F4" s="489"/>
      <c r="G4" s="489"/>
      <c r="H4" s="489"/>
      <c r="I4" s="132" t="s">
        <v>332</v>
      </c>
      <c r="J4" s="132" t="s">
        <v>332</v>
      </c>
      <c r="K4" s="132" t="s">
        <v>332</v>
      </c>
      <c r="L4" s="132" t="s">
        <v>332</v>
      </c>
      <c r="M4" s="253" t="s">
        <v>332</v>
      </c>
      <c r="N4" s="253" t="s">
        <v>332</v>
      </c>
      <c r="P4" s="254" t="s">
        <v>333</v>
      </c>
    </row>
    <row r="5" spans="1:20" ht="30.75" customHeight="1" thickBot="1" x14ac:dyDescent="0.3">
      <c r="B5" s="131" t="s">
        <v>176</v>
      </c>
      <c r="C5" s="130">
        <v>0</v>
      </c>
      <c r="D5" s="129"/>
      <c r="E5" s="129"/>
      <c r="F5" s="129"/>
      <c r="G5" s="129"/>
      <c r="H5" s="129"/>
      <c r="I5" s="129"/>
      <c r="J5" s="129"/>
      <c r="K5" s="129"/>
      <c r="L5" s="129"/>
      <c r="M5" s="129"/>
      <c r="N5" s="129"/>
      <c r="P5" s="502" t="s">
        <v>334</v>
      </c>
      <c r="Q5" s="503"/>
      <c r="R5" s="503"/>
      <c r="S5" s="503"/>
      <c r="T5" s="504"/>
    </row>
    <row r="6" spans="1:20" ht="29.25" customHeight="1" thickBot="1" x14ac:dyDescent="0.3">
      <c r="B6" s="134" t="s">
        <v>335</v>
      </c>
      <c r="C6" s="134" t="s">
        <v>336</v>
      </c>
      <c r="D6" s="129"/>
      <c r="E6" s="129"/>
      <c r="F6" s="129"/>
      <c r="G6" s="129"/>
      <c r="H6" s="129"/>
      <c r="I6" s="129"/>
      <c r="J6" s="129"/>
      <c r="K6" s="129"/>
      <c r="L6" s="129"/>
      <c r="M6" s="129"/>
      <c r="N6" s="129"/>
      <c r="P6" s="505" t="s">
        <v>337</v>
      </c>
      <c r="Q6" s="506"/>
      <c r="R6" s="506"/>
      <c r="S6" s="255" t="s">
        <v>338</v>
      </c>
      <c r="T6" s="256" t="s">
        <v>339</v>
      </c>
    </row>
    <row r="7" spans="1:20" ht="26.25" customHeight="1" thickBot="1" x14ac:dyDescent="0.3">
      <c r="B7" s="128" t="s">
        <v>340</v>
      </c>
      <c r="C7" s="127"/>
      <c r="D7" s="127"/>
      <c r="E7" s="127"/>
      <c r="F7" s="127"/>
      <c r="G7" s="127"/>
      <c r="H7" s="127"/>
      <c r="I7" s="127"/>
      <c r="J7" s="127"/>
      <c r="K7" s="127"/>
      <c r="L7" s="127"/>
      <c r="M7" s="127"/>
      <c r="N7" s="126"/>
      <c r="P7" s="507" t="s">
        <v>341</v>
      </c>
      <c r="Q7" s="501"/>
      <c r="R7" s="501"/>
      <c r="S7" s="397" t="s">
        <v>338</v>
      </c>
      <c r="T7" s="259" t="s">
        <v>342</v>
      </c>
    </row>
    <row r="8" spans="1:20" ht="43.5" customHeight="1" thickBot="1" x14ac:dyDescent="0.3">
      <c r="B8" s="490" t="s">
        <v>343</v>
      </c>
      <c r="C8" s="491"/>
      <c r="D8" s="125"/>
      <c r="E8" s="125"/>
      <c r="F8" s="125"/>
      <c r="G8" s="125"/>
      <c r="H8" s="125"/>
      <c r="I8" s="125"/>
      <c r="J8" s="125"/>
      <c r="K8" s="125"/>
      <c r="L8" s="125"/>
      <c r="M8" s="125"/>
      <c r="N8" s="125"/>
      <c r="P8" s="508" t="s">
        <v>344</v>
      </c>
      <c r="Q8" s="509"/>
      <c r="R8" s="509"/>
      <c r="S8" s="398" t="s">
        <v>338</v>
      </c>
      <c r="T8" s="399" t="s">
        <v>339</v>
      </c>
    </row>
    <row r="9" spans="1:20" ht="28.5" customHeight="1" x14ac:dyDescent="0.25">
      <c r="P9" s="510" t="s">
        <v>345</v>
      </c>
      <c r="Q9" s="511"/>
      <c r="R9" s="511"/>
      <c r="S9" s="403" t="s">
        <v>338</v>
      </c>
      <c r="T9" s="404" t="s">
        <v>339</v>
      </c>
    </row>
    <row r="10" spans="1:20" ht="30" x14ac:dyDescent="0.25">
      <c r="P10" s="400"/>
      <c r="Q10" s="396"/>
      <c r="R10" s="402" t="s">
        <v>341</v>
      </c>
      <c r="S10" s="257" t="s">
        <v>338</v>
      </c>
      <c r="T10" s="258" t="s">
        <v>342</v>
      </c>
    </row>
    <row r="11" spans="1:20" ht="33.75" customHeight="1" x14ac:dyDescent="0.25">
      <c r="P11" s="500" t="s">
        <v>346</v>
      </c>
      <c r="Q11" s="501"/>
      <c r="R11" s="501"/>
      <c r="S11" s="397" t="s">
        <v>338</v>
      </c>
      <c r="T11" s="405" t="s">
        <v>339</v>
      </c>
    </row>
    <row r="12" spans="1:20" ht="30.75" thickBot="1" x14ac:dyDescent="0.3">
      <c r="P12" s="260"/>
      <c r="Q12" s="261"/>
      <c r="R12" s="401" t="s">
        <v>341</v>
      </c>
      <c r="S12" s="262" t="s">
        <v>338</v>
      </c>
      <c r="T12" s="263" t="s">
        <v>342</v>
      </c>
    </row>
    <row r="13" spans="1:20" ht="42" customHeight="1" x14ac:dyDescent="0.25"/>
    <row r="14" spans="1:20" ht="74.25" customHeight="1" x14ac:dyDescent="0.25"/>
    <row r="15" spans="1:20" s="123" customFormat="1" x14ac:dyDescent="0.25">
      <c r="A15" s="124" t="s">
        <v>347</v>
      </c>
    </row>
    <row r="16" spans="1:20" s="123" customFormat="1" ht="18" thickBot="1" x14ac:dyDescent="0.35">
      <c r="A16" s="124"/>
      <c r="B16" s="222" t="s">
        <v>348</v>
      </c>
    </row>
    <row r="17" spans="1:17" x14ac:dyDescent="0.25">
      <c r="A17" s="123"/>
      <c r="B17" s="492"/>
      <c r="C17" s="493"/>
      <c r="D17" s="122" t="s">
        <v>349</v>
      </c>
      <c r="E17" s="121"/>
      <c r="F17" s="121"/>
      <c r="G17" s="120"/>
      <c r="H17" s="122" t="s">
        <v>350</v>
      </c>
      <c r="I17" s="121"/>
      <c r="J17" s="121"/>
      <c r="K17" s="120"/>
      <c r="L17" s="122" t="s">
        <v>351</v>
      </c>
      <c r="M17" s="121"/>
      <c r="N17" s="121"/>
      <c r="O17" s="120"/>
      <c r="Q17" s="52" t="s">
        <v>352</v>
      </c>
    </row>
    <row r="18" spans="1:17" ht="60" x14ac:dyDescent="0.25">
      <c r="B18" s="494" t="s">
        <v>353</v>
      </c>
      <c r="C18" s="495"/>
      <c r="D18" s="119" t="s">
        <v>354</v>
      </c>
      <c r="E18" s="118" t="s">
        <v>355</v>
      </c>
      <c r="F18" s="118" t="s">
        <v>356</v>
      </c>
      <c r="G18" s="117" t="s">
        <v>357</v>
      </c>
      <c r="H18" s="119" t="s">
        <v>354</v>
      </c>
      <c r="I18" s="118" t="s">
        <v>355</v>
      </c>
      <c r="J18" s="118" t="s">
        <v>356</v>
      </c>
      <c r="K18" s="117" t="s">
        <v>357</v>
      </c>
      <c r="L18" s="119" t="s">
        <v>358</v>
      </c>
      <c r="M18" s="118" t="s">
        <v>355</v>
      </c>
      <c r="N18" s="118" t="s">
        <v>356</v>
      </c>
      <c r="O18" s="117" t="s">
        <v>357</v>
      </c>
    </row>
    <row r="19" spans="1:17" x14ac:dyDescent="0.25">
      <c r="B19" s="495" t="s">
        <v>359</v>
      </c>
      <c r="C19" s="496"/>
      <c r="D19" s="119"/>
      <c r="E19" s="118"/>
      <c r="F19" s="118"/>
      <c r="G19" s="117"/>
      <c r="H19" s="119"/>
      <c r="I19" s="118"/>
      <c r="J19" s="118"/>
      <c r="K19" s="117"/>
      <c r="L19" s="119"/>
      <c r="M19" s="118"/>
      <c r="N19" s="118"/>
      <c r="O19" s="117"/>
    </row>
    <row r="20" spans="1:17" ht="43.5" customHeight="1" x14ac:dyDescent="0.25">
      <c r="B20" s="494" t="s">
        <v>360</v>
      </c>
      <c r="C20" s="495"/>
      <c r="D20" s="116"/>
      <c r="E20" s="115"/>
      <c r="F20" s="115"/>
      <c r="G20" s="114"/>
      <c r="H20" s="116"/>
      <c r="I20" s="115"/>
      <c r="J20" s="115"/>
      <c r="K20" s="114"/>
      <c r="L20" s="390"/>
      <c r="M20" s="391"/>
      <c r="N20" s="391"/>
      <c r="O20" s="392"/>
    </row>
    <row r="21" spans="1:17" x14ac:dyDescent="0.25">
      <c r="B21" s="494" t="s">
        <v>361</v>
      </c>
      <c r="C21" s="495"/>
      <c r="D21" s="116"/>
      <c r="E21" s="115"/>
      <c r="F21" s="115"/>
      <c r="G21" s="114"/>
      <c r="H21" s="116"/>
      <c r="I21" s="115"/>
      <c r="J21" s="115"/>
      <c r="K21" s="114"/>
      <c r="L21" s="116"/>
      <c r="M21" s="115"/>
      <c r="N21" s="115"/>
      <c r="O21" s="114"/>
    </row>
    <row r="22" spans="1:17" x14ac:dyDescent="0.25">
      <c r="B22" s="494" t="s">
        <v>167</v>
      </c>
      <c r="C22" s="495"/>
      <c r="D22" s="116"/>
      <c r="E22" s="115"/>
      <c r="F22" s="115"/>
      <c r="G22" s="114"/>
      <c r="H22" s="116"/>
      <c r="I22" s="115"/>
      <c r="J22" s="115"/>
      <c r="K22" s="114"/>
      <c r="L22" s="116"/>
      <c r="M22" s="115"/>
      <c r="N22" s="115"/>
      <c r="O22" s="114"/>
    </row>
    <row r="23" spans="1:17" ht="63.75" x14ac:dyDescent="0.25">
      <c r="B23" s="497" t="s">
        <v>362</v>
      </c>
      <c r="C23" s="250" t="s">
        <v>363</v>
      </c>
      <c r="D23" s="116">
        <v>100</v>
      </c>
      <c r="E23" s="115"/>
      <c r="F23" s="115"/>
      <c r="G23" s="114"/>
      <c r="H23" s="390"/>
      <c r="I23" s="115"/>
      <c r="J23" s="115"/>
      <c r="K23" s="114"/>
      <c r="L23" s="116">
        <v>105</v>
      </c>
      <c r="M23" s="115"/>
      <c r="N23" s="115"/>
      <c r="O23" s="114"/>
    </row>
    <row r="24" spans="1:17" ht="42.75" x14ac:dyDescent="0.25">
      <c r="B24" s="498"/>
      <c r="C24" s="113" t="s">
        <v>364</v>
      </c>
      <c r="D24" s="116">
        <v>120</v>
      </c>
      <c r="E24" s="115"/>
      <c r="F24" s="115"/>
      <c r="G24" s="114"/>
      <c r="H24" s="116">
        <v>120</v>
      </c>
      <c r="I24" s="115"/>
      <c r="J24" s="115"/>
      <c r="K24" s="114"/>
      <c r="L24" s="116">
        <v>120</v>
      </c>
      <c r="M24" s="115"/>
      <c r="N24" s="115"/>
      <c r="O24" s="114"/>
    </row>
    <row r="25" spans="1:17" ht="43.5" x14ac:dyDescent="0.25">
      <c r="B25" s="498"/>
      <c r="C25" s="245" t="s">
        <v>365</v>
      </c>
      <c r="D25" s="116">
        <v>110</v>
      </c>
      <c r="E25" s="115"/>
      <c r="F25" s="115"/>
      <c r="G25" s="114"/>
      <c r="H25" s="116">
        <v>110</v>
      </c>
      <c r="I25" s="115"/>
      <c r="J25" s="115"/>
      <c r="K25" s="114"/>
      <c r="L25" s="116">
        <v>110</v>
      </c>
      <c r="M25" s="115"/>
      <c r="N25" s="115"/>
      <c r="O25" s="114"/>
    </row>
    <row r="26" spans="1:17" ht="36" x14ac:dyDescent="0.25">
      <c r="B26" s="498"/>
      <c r="C26" s="388" t="s">
        <v>366</v>
      </c>
      <c r="D26" s="116">
        <v>-7</v>
      </c>
      <c r="E26" s="115"/>
      <c r="F26" s="115"/>
      <c r="G26" s="114"/>
      <c r="H26" s="116">
        <v>-7</v>
      </c>
      <c r="I26" s="115"/>
      <c r="J26" s="115"/>
      <c r="K26" s="114"/>
      <c r="L26" s="390"/>
      <c r="M26" s="115"/>
      <c r="N26" s="115"/>
      <c r="O26" s="114"/>
    </row>
    <row r="27" spans="1:17" ht="36" x14ac:dyDescent="0.25">
      <c r="B27" s="498"/>
      <c r="C27" s="388" t="s">
        <v>367</v>
      </c>
      <c r="D27" s="389">
        <v>3</v>
      </c>
      <c r="E27" s="393"/>
      <c r="F27" s="393"/>
      <c r="G27" s="394"/>
      <c r="H27" s="389">
        <v>3</v>
      </c>
      <c r="I27" s="393"/>
      <c r="J27" s="393"/>
      <c r="K27" s="394"/>
      <c r="L27" s="395"/>
      <c r="M27" s="393"/>
      <c r="N27" s="393"/>
      <c r="O27" s="394"/>
    </row>
    <row r="28" spans="1:17" ht="48" x14ac:dyDescent="0.25">
      <c r="B28" s="499"/>
      <c r="C28" s="388" t="s">
        <v>368</v>
      </c>
      <c r="D28" s="112">
        <f>D25+D26+D27</f>
        <v>106</v>
      </c>
      <c r="E28" s="111"/>
      <c r="F28" s="111"/>
      <c r="G28" s="110"/>
      <c r="H28" s="112">
        <f>H25+H26+H27</f>
        <v>106</v>
      </c>
      <c r="I28" s="111"/>
      <c r="J28" s="111"/>
      <c r="K28" s="110"/>
      <c r="L28" s="112">
        <f>L25+L26+L27</f>
        <v>110</v>
      </c>
      <c r="M28" s="111"/>
      <c r="N28" s="111"/>
      <c r="O28" s="110"/>
    </row>
  </sheetData>
  <mergeCells count="21">
    <mergeCell ref="B23:B28"/>
    <mergeCell ref="P11:R11"/>
    <mergeCell ref="P5:T5"/>
    <mergeCell ref="P6:R6"/>
    <mergeCell ref="P7:R7"/>
    <mergeCell ref="P8:R8"/>
    <mergeCell ref="P9:R9"/>
    <mergeCell ref="B21:C21"/>
    <mergeCell ref="B22:C22"/>
    <mergeCell ref="B20:C20"/>
    <mergeCell ref="H3:H4"/>
    <mergeCell ref="B8:C8"/>
    <mergeCell ref="B17:C17"/>
    <mergeCell ref="B18:C18"/>
    <mergeCell ref="B19:C19"/>
    <mergeCell ref="B3:B4"/>
    <mergeCell ref="C3:C4"/>
    <mergeCell ref="D3:D4"/>
    <mergeCell ref="E3:E4"/>
    <mergeCell ref="F3:F4"/>
    <mergeCell ref="G3:G4"/>
  </mergeCell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78D8CD-0C28-4962-881D-2DD05A7EBEB9}">
  <sheetPr>
    <tabColor rgb="FFFF0000"/>
  </sheetPr>
  <dimension ref="A1:AK114"/>
  <sheetViews>
    <sheetView topLeftCell="A13" zoomScale="80" zoomScaleNormal="80" workbookViewId="0">
      <selection activeCell="C46" sqref="C46"/>
    </sheetView>
  </sheetViews>
  <sheetFormatPr baseColWidth="10" defaultColWidth="9.140625" defaultRowHeight="15" x14ac:dyDescent="0.25"/>
  <cols>
    <col min="1" max="1" width="94.42578125" style="147" customWidth="1"/>
    <col min="2" max="2" width="11" style="147" customWidth="1"/>
    <col min="3" max="8" width="8.7109375" style="147" bestFit="1" customWidth="1"/>
    <col min="9" max="9" width="8.28515625" bestFit="1" customWidth="1"/>
    <col min="10" max="18" width="8.7109375" bestFit="1" customWidth="1"/>
    <col min="19" max="19" width="8.28515625" bestFit="1" customWidth="1"/>
    <col min="20" max="20" width="11.5703125" customWidth="1"/>
    <col min="21" max="21" width="16.7109375" customWidth="1"/>
    <col min="22" max="22" width="11.7109375" customWidth="1"/>
    <col min="23" max="23" width="17.85546875" customWidth="1"/>
    <col min="24" max="30" width="5.5703125" customWidth="1"/>
    <col min="31" max="31" width="16.140625" customWidth="1"/>
    <col min="32" max="32" width="17" customWidth="1"/>
    <col min="33" max="36" width="5.5703125" customWidth="1"/>
  </cols>
  <sheetData>
    <row r="1" spans="1:37" ht="32.25" customHeight="1" thickBot="1" x14ac:dyDescent="0.3">
      <c r="A1" s="512" t="s">
        <v>369</v>
      </c>
      <c r="B1" s="513"/>
      <c r="C1" s="513"/>
      <c r="D1" s="513"/>
      <c r="E1" s="513"/>
      <c r="F1" s="513"/>
      <c r="G1" s="513"/>
      <c r="H1" s="513"/>
      <c r="I1" s="513"/>
      <c r="J1" s="513"/>
      <c r="K1" s="513"/>
      <c r="L1" s="513"/>
      <c r="M1" s="513"/>
      <c r="N1" s="513"/>
      <c r="O1" s="513"/>
      <c r="P1" s="513"/>
      <c r="Q1" s="513"/>
      <c r="R1" s="513"/>
      <c r="S1" s="513"/>
      <c r="T1" s="513"/>
      <c r="U1" s="513"/>
      <c r="V1" s="513"/>
      <c r="W1" s="513"/>
      <c r="X1" s="513"/>
      <c r="Y1" s="513"/>
      <c r="Z1" s="513"/>
      <c r="AA1" s="513"/>
      <c r="AB1" s="513"/>
      <c r="AC1" s="513"/>
      <c r="AD1" s="513"/>
      <c r="AE1" s="514"/>
      <c r="AF1" s="14"/>
      <c r="AG1" s="14"/>
      <c r="AH1" s="14"/>
      <c r="AI1" s="14"/>
      <c r="AJ1" s="14"/>
      <c r="AK1" s="14"/>
    </row>
    <row r="2" spans="1:37" x14ac:dyDescent="0.25">
      <c r="A2" s="148"/>
      <c r="B2" s="148"/>
      <c r="C2" s="148"/>
      <c r="D2" s="148"/>
      <c r="E2" s="148"/>
      <c r="F2" s="148"/>
      <c r="G2" s="148"/>
      <c r="H2" s="148"/>
      <c r="I2" s="14"/>
      <c r="J2" s="14"/>
      <c r="K2" s="14"/>
      <c r="L2" s="14"/>
      <c r="M2" s="14"/>
      <c r="N2" s="14"/>
      <c r="O2" s="14"/>
      <c r="P2" s="14"/>
      <c r="Q2" s="14"/>
      <c r="R2" s="14"/>
      <c r="S2" s="14"/>
      <c r="T2" s="14"/>
      <c r="U2" s="14"/>
      <c r="V2" s="14"/>
      <c r="W2" s="14"/>
      <c r="X2" s="14"/>
      <c r="Y2" s="14"/>
      <c r="Z2" s="14"/>
      <c r="AA2" s="14"/>
      <c r="AB2" s="14"/>
      <c r="AC2" s="14"/>
      <c r="AD2" s="14"/>
      <c r="AE2" s="14"/>
      <c r="AF2" s="14"/>
      <c r="AG2" s="14"/>
      <c r="AH2" s="14"/>
      <c r="AI2" s="14"/>
      <c r="AJ2" s="14"/>
      <c r="AK2" s="14"/>
    </row>
    <row r="3" spans="1:37" x14ac:dyDescent="0.25">
      <c r="A3" s="157" t="s">
        <v>370</v>
      </c>
      <c r="B3" s="148"/>
      <c r="C3" s="148"/>
      <c r="D3" s="148"/>
      <c r="E3" s="148"/>
      <c r="F3" s="148"/>
      <c r="G3" s="148"/>
      <c r="H3" s="148"/>
      <c r="I3" s="14"/>
      <c r="J3" s="14"/>
      <c r="K3" s="14"/>
      <c r="L3" s="14"/>
      <c r="M3" s="14"/>
      <c r="N3" s="14"/>
      <c r="O3" s="14"/>
      <c r="P3" s="14"/>
      <c r="Q3" s="14"/>
      <c r="R3" s="14"/>
      <c r="S3" s="14"/>
      <c r="T3" s="14"/>
      <c r="U3" s="14"/>
      <c r="V3" s="14"/>
      <c r="W3" s="14"/>
      <c r="X3" s="14"/>
      <c r="Y3" s="14"/>
      <c r="Z3" s="14"/>
      <c r="AA3" s="14"/>
      <c r="AB3" s="14"/>
      <c r="AC3" s="14"/>
      <c r="AD3" s="14"/>
      <c r="AE3" s="14"/>
      <c r="AF3" s="155"/>
      <c r="AG3" s="14"/>
      <c r="AH3" s="14"/>
      <c r="AI3" s="14"/>
      <c r="AJ3" s="14"/>
      <c r="AK3" s="14"/>
    </row>
    <row r="4" spans="1:37" x14ac:dyDescent="0.25">
      <c r="A4" s="156" t="s">
        <v>371</v>
      </c>
      <c r="B4" s="153"/>
      <c r="C4" s="148"/>
      <c r="D4" s="148"/>
      <c r="E4" s="148"/>
      <c r="F4" s="148"/>
      <c r="G4" s="148"/>
      <c r="H4" s="148"/>
      <c r="I4" s="14"/>
      <c r="J4" s="14"/>
      <c r="K4" s="14"/>
      <c r="L4" s="14"/>
      <c r="M4" s="14"/>
      <c r="N4" s="14"/>
      <c r="O4" s="14"/>
      <c r="P4" s="14"/>
      <c r="Q4" s="14"/>
      <c r="R4" s="14"/>
      <c r="S4" s="14"/>
      <c r="T4" s="14"/>
      <c r="U4" s="14"/>
      <c r="V4" s="14"/>
      <c r="W4" s="14"/>
      <c r="X4" s="14"/>
      <c r="Y4" s="14"/>
      <c r="Z4" s="14"/>
      <c r="AA4" s="14"/>
      <c r="AB4" s="14"/>
      <c r="AC4" s="14"/>
      <c r="AD4" s="14"/>
      <c r="AE4" s="14"/>
      <c r="AF4" s="155"/>
      <c r="AG4" s="14"/>
      <c r="AH4" s="14"/>
      <c r="AI4" s="14"/>
      <c r="AJ4" s="14"/>
      <c r="AK4" s="14"/>
    </row>
    <row r="5" spans="1:37" x14ac:dyDescent="0.25">
      <c r="A5" s="156" t="s">
        <v>372</v>
      </c>
      <c r="B5" s="162"/>
      <c r="C5" s="148"/>
      <c r="D5" s="148"/>
      <c r="E5" s="148"/>
      <c r="F5" s="148"/>
      <c r="G5" s="148"/>
      <c r="H5" s="148"/>
      <c r="I5" s="14"/>
      <c r="J5" s="14"/>
      <c r="K5" s="14"/>
      <c r="L5" s="14"/>
      <c r="M5" s="14"/>
      <c r="N5" s="14"/>
      <c r="O5" s="14"/>
      <c r="P5" s="14"/>
      <c r="Q5" s="14"/>
      <c r="R5" s="14"/>
      <c r="S5" s="14"/>
      <c r="T5" s="14"/>
      <c r="U5" s="14"/>
      <c r="V5" s="14"/>
      <c r="W5" s="14"/>
      <c r="X5" s="14"/>
      <c r="Y5" s="14"/>
      <c r="Z5" s="14"/>
      <c r="AA5" s="14"/>
      <c r="AB5" s="14"/>
      <c r="AC5" s="14"/>
      <c r="AD5" s="14"/>
      <c r="AE5" s="14"/>
      <c r="AF5" s="155"/>
      <c r="AG5" s="14"/>
      <c r="AH5" s="14"/>
      <c r="AI5" s="14"/>
      <c r="AJ5" s="14"/>
      <c r="AK5" s="14"/>
    </row>
    <row r="6" spans="1:37" ht="15.75" thickBot="1" x14ac:dyDescent="0.3">
      <c r="A6" s="156"/>
      <c r="B6" s="148"/>
      <c r="C6" s="148"/>
      <c r="D6" s="148"/>
      <c r="E6" s="148"/>
      <c r="F6" s="148"/>
      <c r="G6" s="148"/>
      <c r="H6" s="148"/>
      <c r="I6" s="14"/>
      <c r="J6" s="14"/>
      <c r="K6" s="14"/>
      <c r="L6" s="14"/>
      <c r="M6" s="14"/>
      <c r="N6" s="14"/>
      <c r="O6" s="14"/>
      <c r="P6" s="14"/>
      <c r="Q6" s="14"/>
      <c r="R6" s="14"/>
      <c r="S6" s="14"/>
      <c r="T6" s="14"/>
      <c r="U6" s="14"/>
      <c r="V6" s="14"/>
      <c r="W6" s="14"/>
      <c r="X6" s="14"/>
      <c r="Y6" s="14"/>
      <c r="Z6" s="14"/>
      <c r="AA6" s="14"/>
      <c r="AB6" s="14"/>
      <c r="AC6" s="14"/>
      <c r="AD6" s="14"/>
      <c r="AE6" s="14"/>
      <c r="AF6" s="155"/>
      <c r="AG6" s="14"/>
      <c r="AH6" s="14"/>
      <c r="AI6" s="14"/>
      <c r="AJ6" s="14"/>
      <c r="AK6" s="14"/>
    </row>
    <row r="7" spans="1:37" ht="20.45" customHeight="1" thickBot="1" x14ac:dyDescent="0.3">
      <c r="A7" s="168" t="s">
        <v>373</v>
      </c>
      <c r="B7" s="14"/>
      <c r="C7" s="148"/>
      <c r="D7" s="14"/>
      <c r="E7" s="14"/>
      <c r="F7" s="14"/>
      <c r="G7" s="14"/>
      <c r="H7" s="14"/>
      <c r="I7" s="14"/>
      <c r="J7" s="14"/>
      <c r="K7" s="14"/>
      <c r="L7" s="14"/>
      <c r="M7" s="14"/>
      <c r="N7" s="14"/>
      <c r="O7" s="14"/>
      <c r="P7" s="14"/>
      <c r="Q7" s="14"/>
      <c r="R7" s="14"/>
      <c r="S7" s="14"/>
      <c r="T7" s="14"/>
      <c r="U7" s="14"/>
      <c r="V7" s="14"/>
      <c r="W7" s="14"/>
      <c r="X7" s="14"/>
      <c r="Y7" s="14"/>
      <c r="Z7" s="14"/>
      <c r="AA7" s="14"/>
      <c r="AB7" s="14"/>
    </row>
    <row r="8" spans="1:37" ht="18.600000000000001" customHeight="1" x14ac:dyDescent="0.25">
      <c r="A8" s="217"/>
      <c r="B8" s="14"/>
      <c r="C8" s="148"/>
      <c r="D8" s="14"/>
      <c r="E8" s="14"/>
      <c r="F8" s="14"/>
      <c r="G8" s="14"/>
      <c r="H8" s="14"/>
      <c r="I8" s="14"/>
      <c r="J8" s="14"/>
      <c r="K8" s="14"/>
      <c r="L8" s="14"/>
      <c r="M8" s="14"/>
      <c r="N8" s="14"/>
      <c r="O8" s="14"/>
      <c r="P8" s="14"/>
      <c r="Q8" s="14"/>
      <c r="R8" s="14"/>
      <c r="S8" s="14"/>
      <c r="T8" s="14"/>
      <c r="U8" s="14"/>
      <c r="V8" s="14"/>
      <c r="W8" s="14"/>
      <c r="X8" s="14"/>
      <c r="Y8" s="14"/>
      <c r="Z8" s="14"/>
      <c r="AA8" s="14"/>
      <c r="AB8" s="14"/>
    </row>
    <row r="9" spans="1:37" ht="18.600000000000001" customHeight="1" thickBot="1" x14ac:dyDescent="0.3">
      <c r="A9" s="14"/>
      <c r="B9" s="14"/>
      <c r="C9" s="148"/>
      <c r="D9" s="14"/>
      <c r="E9" s="14"/>
      <c r="F9" s="14"/>
      <c r="G9" s="14"/>
      <c r="H9" s="14"/>
      <c r="I9" s="14"/>
      <c r="J9" s="14"/>
      <c r="K9" s="14"/>
      <c r="L9" s="14"/>
      <c r="M9" s="14"/>
      <c r="N9" s="14"/>
      <c r="O9" s="14"/>
      <c r="P9" s="14"/>
      <c r="Q9" s="14"/>
      <c r="R9" s="14"/>
      <c r="S9" s="14"/>
      <c r="T9" s="14"/>
      <c r="U9" s="14"/>
      <c r="V9" s="14"/>
      <c r="W9" s="14"/>
      <c r="X9" s="14"/>
      <c r="Y9" s="14"/>
      <c r="Z9" s="14"/>
      <c r="AA9" s="14"/>
      <c r="AB9" s="14"/>
    </row>
    <row r="10" spans="1:37" ht="33" customHeight="1" thickBot="1" x14ac:dyDescent="0.3">
      <c r="A10" s="168" t="s">
        <v>374</v>
      </c>
      <c r="B10" s="14"/>
      <c r="C10" s="148"/>
      <c r="D10" s="14"/>
      <c r="E10" s="14"/>
      <c r="F10" s="14"/>
      <c r="G10" s="14"/>
      <c r="H10" s="14"/>
      <c r="I10" s="14"/>
      <c r="J10" s="14"/>
      <c r="K10" s="14"/>
      <c r="L10" s="14"/>
      <c r="M10" s="14"/>
      <c r="N10" s="14"/>
      <c r="O10" s="14"/>
      <c r="P10" s="14"/>
      <c r="Q10" s="14"/>
      <c r="R10" s="14"/>
      <c r="S10" s="14"/>
      <c r="T10" s="14"/>
      <c r="U10" s="14"/>
      <c r="V10" s="14"/>
      <c r="W10" s="14"/>
      <c r="X10" s="14"/>
      <c r="Y10" s="14"/>
      <c r="Z10" s="14"/>
      <c r="AA10" s="14"/>
      <c r="AB10" s="14"/>
    </row>
    <row r="11" spans="1:37" ht="18.600000000000001" customHeight="1" x14ac:dyDescent="0.25">
      <c r="A11" s="163"/>
      <c r="B11" s="14"/>
      <c r="C11" s="148"/>
      <c r="D11" s="14"/>
      <c r="E11" s="14"/>
      <c r="F11" s="14"/>
      <c r="G11" s="14"/>
      <c r="H11" s="14"/>
      <c r="I11" s="14"/>
      <c r="J11" s="14"/>
      <c r="K11" s="14"/>
      <c r="L11" s="14"/>
      <c r="M11" s="14"/>
      <c r="N11" s="14"/>
      <c r="O11" s="14"/>
      <c r="P11" s="14"/>
      <c r="Q11" s="14"/>
      <c r="R11" s="14"/>
      <c r="S11" s="14"/>
      <c r="T11" s="14"/>
      <c r="U11" s="14"/>
      <c r="V11" s="14"/>
      <c r="W11" s="14"/>
      <c r="X11" s="14"/>
      <c r="Y11" s="14"/>
      <c r="Z11" s="14"/>
      <c r="AA11" s="14"/>
      <c r="AB11" s="14"/>
    </row>
    <row r="12" spans="1:37" ht="15.75" thickBot="1" x14ac:dyDescent="0.3">
      <c r="A12"/>
      <c r="B12"/>
      <c r="C12"/>
      <c r="D12"/>
      <c r="E12"/>
      <c r="F12"/>
      <c r="G12"/>
      <c r="H12"/>
    </row>
    <row r="13" spans="1:37" ht="83.1" customHeight="1" thickBot="1" x14ac:dyDescent="0.3">
      <c r="A13" s="515" t="s">
        <v>375</v>
      </c>
      <c r="B13" s="516"/>
      <c r="C13"/>
      <c r="D13"/>
      <c r="E13"/>
      <c r="F13"/>
      <c r="G13"/>
      <c r="H13"/>
    </row>
    <row r="14" spans="1:37" ht="15.75" thickBot="1" x14ac:dyDescent="0.3">
      <c r="A14" s="164" t="s">
        <v>376</v>
      </c>
      <c r="B14" s="165"/>
      <c r="C14"/>
      <c r="D14"/>
      <c r="E14"/>
      <c r="F14"/>
      <c r="G14"/>
      <c r="H14"/>
    </row>
    <row r="15" spans="1:37" ht="15.75" thickBot="1" x14ac:dyDescent="0.3">
      <c r="A15" s="164" t="s">
        <v>377</v>
      </c>
      <c r="B15" s="165"/>
      <c r="C15"/>
      <c r="D15"/>
      <c r="E15"/>
      <c r="F15"/>
      <c r="G15"/>
      <c r="H15"/>
    </row>
    <row r="16" spans="1:37" ht="15.75" thickBot="1" x14ac:dyDescent="0.3">
      <c r="A16" s="164" t="s">
        <v>378</v>
      </c>
      <c r="B16" s="165"/>
      <c r="C16"/>
      <c r="D16"/>
      <c r="E16"/>
      <c r="F16"/>
      <c r="G16"/>
      <c r="H16"/>
    </row>
    <row r="17" spans="1:32" ht="15.75" thickBot="1" x14ac:dyDescent="0.3">
      <c r="A17" s="164" t="s">
        <v>379</v>
      </c>
      <c r="B17" s="165"/>
      <c r="C17"/>
      <c r="D17"/>
      <c r="E17"/>
      <c r="F17"/>
      <c r="G17"/>
      <c r="H17"/>
    </row>
    <row r="18" spans="1:32" x14ac:dyDescent="0.25">
      <c r="A18" s="161" t="s">
        <v>380</v>
      </c>
      <c r="B18" s="160"/>
      <c r="C18"/>
      <c r="D18"/>
      <c r="E18"/>
      <c r="F18"/>
      <c r="G18"/>
      <c r="H18"/>
    </row>
    <row r="19" spans="1:32" x14ac:dyDescent="0.25">
      <c r="A19" s="161" t="s">
        <v>381</v>
      </c>
      <c r="B19" s="160"/>
      <c r="C19"/>
      <c r="D19"/>
      <c r="E19"/>
      <c r="F19"/>
      <c r="G19"/>
      <c r="H19"/>
    </row>
    <row r="20" spans="1:32" x14ac:dyDescent="0.25">
      <c r="A20" s="161" t="s">
        <v>382</v>
      </c>
      <c r="B20" s="160"/>
      <c r="C20"/>
      <c r="D20"/>
      <c r="E20"/>
      <c r="F20"/>
      <c r="G20"/>
      <c r="H20"/>
    </row>
    <row r="21" spans="1:32" ht="15.75" thickBot="1" x14ac:dyDescent="0.3">
      <c r="A21" s="161" t="s">
        <v>383</v>
      </c>
      <c r="B21" s="160"/>
      <c r="C21"/>
      <c r="D21"/>
      <c r="E21"/>
      <c r="F21"/>
      <c r="G21"/>
      <c r="H21"/>
    </row>
    <row r="22" spans="1:32" ht="66.599999999999994" customHeight="1" thickBot="1" x14ac:dyDescent="0.3">
      <c r="A22" s="515" t="s">
        <v>384</v>
      </c>
      <c r="B22" s="516"/>
      <c r="C22"/>
      <c r="D22"/>
      <c r="E22"/>
      <c r="F22"/>
      <c r="G22"/>
      <c r="H22"/>
    </row>
    <row r="23" spans="1:32" ht="15.75" thickBot="1" x14ac:dyDescent="0.3">
      <c r="A23" s="164" t="s">
        <v>385</v>
      </c>
      <c r="B23" s="165"/>
      <c r="C23"/>
      <c r="D23"/>
      <c r="E23"/>
      <c r="F23"/>
      <c r="G23"/>
      <c r="H23"/>
    </row>
    <row r="24" spans="1:32" ht="15.75" thickBot="1" x14ac:dyDescent="0.3">
      <c r="A24" s="164" t="s">
        <v>386</v>
      </c>
      <c r="B24" s="165"/>
      <c r="C24"/>
      <c r="D24"/>
      <c r="E24"/>
      <c r="F24"/>
      <c r="G24"/>
      <c r="H24"/>
    </row>
    <row r="25" spans="1:32" ht="15.75" thickBot="1" x14ac:dyDescent="0.3">
      <c r="A25"/>
      <c r="B25"/>
      <c r="C25"/>
      <c r="D25"/>
      <c r="E25"/>
      <c r="F25"/>
      <c r="G25"/>
      <c r="H25"/>
    </row>
    <row r="26" spans="1:32" ht="102.6" customHeight="1" thickBot="1" x14ac:dyDescent="0.3">
      <c r="A26" s="517" t="s">
        <v>387</v>
      </c>
      <c r="B26" s="518"/>
      <c r="C26" s="518"/>
      <c r="D26" s="518"/>
      <c r="E26" s="518"/>
      <c r="F26" s="518"/>
      <c r="G26" s="518"/>
      <c r="H26" s="518"/>
      <c r="I26" s="518"/>
      <c r="J26" s="518"/>
      <c r="K26" s="518"/>
      <c r="L26" s="518"/>
      <c r="M26" s="518"/>
      <c r="N26" s="518"/>
      <c r="O26" s="518"/>
      <c r="P26" s="518"/>
      <c r="Q26" s="518"/>
      <c r="R26" s="518"/>
      <c r="S26" s="518"/>
      <c r="T26" s="518"/>
      <c r="U26" s="518"/>
      <c r="V26" s="519"/>
    </row>
    <row r="27" spans="1:32" x14ac:dyDescent="0.25">
      <c r="A27" s="156"/>
      <c r="B27" s="14"/>
      <c r="C27" s="14"/>
      <c r="D27" s="14"/>
      <c r="E27" s="14"/>
      <c r="F27" s="14"/>
      <c r="G27" s="14"/>
      <c r="H27" s="14"/>
      <c r="I27" s="14"/>
      <c r="J27" s="14"/>
      <c r="K27" s="14"/>
      <c r="L27" s="14"/>
      <c r="M27" s="14"/>
      <c r="N27" s="14"/>
      <c r="O27" s="14"/>
      <c r="P27" s="14"/>
      <c r="Q27" s="14"/>
      <c r="R27" s="14"/>
      <c r="S27" s="14"/>
      <c r="T27" s="14"/>
      <c r="U27" s="14"/>
      <c r="V27" s="14"/>
      <c r="W27" s="155"/>
      <c r="X27" s="14"/>
      <c r="Y27" s="14"/>
      <c r="Z27" s="14"/>
      <c r="AA27" s="14"/>
      <c r="AB27" s="14"/>
    </row>
    <row r="28" spans="1:32" ht="15.75" thickBot="1" x14ac:dyDescent="0.3">
      <c r="A28" s="157" t="s">
        <v>370</v>
      </c>
      <c r="B28" s="14"/>
      <c r="C28" s="14"/>
      <c r="D28" s="14"/>
      <c r="E28" s="14"/>
      <c r="F28" s="14"/>
      <c r="G28" s="14"/>
      <c r="H28" s="14"/>
      <c r="I28" s="14"/>
      <c r="J28" s="14"/>
      <c r="K28" s="14"/>
      <c r="L28" s="14"/>
      <c r="M28" s="14"/>
      <c r="N28" s="14"/>
      <c r="O28" s="14"/>
      <c r="P28" s="14"/>
      <c r="Q28" s="14"/>
      <c r="R28" s="14"/>
      <c r="S28" s="14"/>
      <c r="T28" s="14"/>
      <c r="U28" s="239" t="s">
        <v>388</v>
      </c>
      <c r="V28" s="155"/>
      <c r="W28" s="14"/>
      <c r="X28" s="14"/>
      <c r="Y28" s="14"/>
      <c r="Z28" s="14"/>
      <c r="AA28" s="14"/>
    </row>
    <row r="29" spans="1:32" ht="15.75" thickBot="1" x14ac:dyDescent="0.3">
      <c r="A29" s="156"/>
      <c r="B29" s="14"/>
      <c r="C29" s="14"/>
      <c r="D29" s="14"/>
      <c r="E29" s="14"/>
      <c r="F29" s="14"/>
      <c r="G29" s="14"/>
      <c r="H29" s="14"/>
      <c r="I29" s="14"/>
      <c r="J29" s="14"/>
      <c r="K29" s="14"/>
      <c r="L29" s="14"/>
      <c r="M29" s="240"/>
      <c r="N29" s="241"/>
      <c r="O29" s="241"/>
      <c r="P29" s="241"/>
      <c r="Q29" s="241"/>
      <c r="R29" s="241"/>
      <c r="S29" s="241"/>
      <c r="T29" s="242" t="s">
        <v>389</v>
      </c>
      <c r="U29" s="243"/>
      <c r="V29" s="155"/>
      <c r="W29" s="14"/>
      <c r="X29" s="14"/>
      <c r="Y29" s="14"/>
      <c r="Z29" s="14"/>
      <c r="AA29" s="14"/>
    </row>
    <row r="30" spans="1:32" ht="15.75" thickBot="1" x14ac:dyDescent="0.3">
      <c r="A30" s="159" t="s">
        <v>390</v>
      </c>
      <c r="B30" s="159">
        <v>2026</v>
      </c>
      <c r="C30" s="159">
        <v>2027</v>
      </c>
      <c r="D30" s="159">
        <v>2028</v>
      </c>
      <c r="E30" s="159">
        <v>2029</v>
      </c>
      <c r="F30" s="159">
        <v>2030</v>
      </c>
      <c r="G30" s="159">
        <v>2031</v>
      </c>
      <c r="H30" s="159">
        <v>2032</v>
      </c>
      <c r="I30" s="159">
        <v>2033</v>
      </c>
      <c r="J30" s="159">
        <v>2034</v>
      </c>
      <c r="K30" s="159">
        <v>2035</v>
      </c>
      <c r="L30" s="159">
        <v>2036</v>
      </c>
      <c r="M30" s="159">
        <v>2037</v>
      </c>
      <c r="N30" s="159">
        <v>2038</v>
      </c>
      <c r="O30" s="159">
        <v>2039</v>
      </c>
      <c r="P30" s="159">
        <v>2040</v>
      </c>
      <c r="Q30" s="159">
        <v>2041</v>
      </c>
      <c r="R30" s="159">
        <v>2042</v>
      </c>
      <c r="S30" s="159">
        <v>2043</v>
      </c>
      <c r="T30" s="159">
        <v>2044</v>
      </c>
      <c r="U30" s="159">
        <v>2045</v>
      </c>
      <c r="V30" s="155" t="s">
        <v>391</v>
      </c>
      <c r="W30" s="14"/>
      <c r="X30" s="14"/>
      <c r="Y30" s="14"/>
      <c r="Z30" s="14"/>
      <c r="AA30" s="14"/>
    </row>
    <row r="31" spans="1:32" s="2" customFormat="1" ht="15.75" thickBot="1" x14ac:dyDescent="0.3">
      <c r="A31" s="158" t="s">
        <v>392</v>
      </c>
      <c r="B31" s="166">
        <f>B23+B24-B14-B15-B16-B17</f>
        <v>0</v>
      </c>
      <c r="C31" s="166">
        <f>B31</f>
        <v>0</v>
      </c>
      <c r="D31" s="166">
        <f t="shared" ref="D31:T31" si="0">C31</f>
        <v>0</v>
      </c>
      <c r="E31" s="166">
        <f t="shared" si="0"/>
        <v>0</v>
      </c>
      <c r="F31" s="166">
        <f t="shared" si="0"/>
        <v>0</v>
      </c>
      <c r="G31" s="166">
        <f t="shared" si="0"/>
        <v>0</v>
      </c>
      <c r="H31" s="166">
        <f t="shared" si="0"/>
        <v>0</v>
      </c>
      <c r="I31" s="166">
        <f t="shared" si="0"/>
        <v>0</v>
      </c>
      <c r="J31" s="166">
        <f t="shared" si="0"/>
        <v>0</v>
      </c>
      <c r="K31" s="166">
        <f t="shared" si="0"/>
        <v>0</v>
      </c>
      <c r="L31" s="166">
        <f t="shared" si="0"/>
        <v>0</v>
      </c>
      <c r="M31" s="166">
        <f t="shared" si="0"/>
        <v>0</v>
      </c>
      <c r="N31" s="166">
        <f t="shared" si="0"/>
        <v>0</v>
      </c>
      <c r="O31" s="166">
        <f t="shared" si="0"/>
        <v>0</v>
      </c>
      <c r="P31" s="166">
        <f t="shared" si="0"/>
        <v>0</v>
      </c>
      <c r="Q31" s="166">
        <f t="shared" si="0"/>
        <v>0</v>
      </c>
      <c r="R31" s="166">
        <f t="shared" si="0"/>
        <v>0</v>
      </c>
      <c r="S31" s="166">
        <f t="shared" si="0"/>
        <v>0</v>
      </c>
      <c r="T31" s="166">
        <f t="shared" si="0"/>
        <v>0</v>
      </c>
      <c r="U31" s="166">
        <f>T31+U29</f>
        <v>0</v>
      </c>
      <c r="V31" s="249">
        <f>SUM(B31:T31)</f>
        <v>0</v>
      </c>
      <c r="W31" s="14"/>
      <c r="X31" s="14"/>
      <c r="Y31" s="14"/>
      <c r="Z31" s="14"/>
      <c r="AA31" s="14"/>
      <c r="AB31"/>
      <c r="AC31"/>
      <c r="AD31"/>
      <c r="AE31"/>
      <c r="AF31"/>
    </row>
    <row r="32" spans="1:32" x14ac:dyDescent="0.25">
      <c r="A32" s="148"/>
      <c r="B32" s="14"/>
      <c r="C32" s="14"/>
      <c r="D32" s="14"/>
      <c r="E32" s="14"/>
      <c r="F32" s="14"/>
      <c r="G32" s="14"/>
      <c r="H32" s="14"/>
      <c r="I32" s="14"/>
      <c r="J32" s="14"/>
      <c r="K32" s="14"/>
      <c r="L32" s="14"/>
      <c r="M32" s="14"/>
      <c r="N32" s="14"/>
      <c r="O32" s="14"/>
      <c r="P32" s="14"/>
      <c r="Q32" s="14"/>
      <c r="R32" s="14"/>
      <c r="S32" s="14"/>
      <c r="T32" s="14"/>
      <c r="U32" s="14"/>
      <c r="W32" s="14"/>
      <c r="X32" s="14"/>
      <c r="Y32" s="14"/>
      <c r="Z32" s="14"/>
      <c r="AA32" s="14"/>
    </row>
    <row r="33" spans="1:28" ht="20.45" customHeight="1" x14ac:dyDescent="0.25">
      <c r="A33" s="152" t="s">
        <v>393</v>
      </c>
      <c r="B33" s="248">
        <f>-A8</f>
        <v>0</v>
      </c>
      <c r="C33" s="169"/>
      <c r="D33" s="169"/>
      <c r="E33" s="169"/>
      <c r="F33" s="169"/>
      <c r="G33" s="169"/>
      <c r="H33" s="169"/>
      <c r="I33" s="169"/>
      <c r="J33" s="169"/>
      <c r="K33" s="169"/>
      <c r="L33" s="169"/>
      <c r="M33" s="169"/>
      <c r="N33" s="169"/>
      <c r="O33" s="169"/>
      <c r="P33" s="169"/>
      <c r="Q33" s="169"/>
      <c r="R33" s="169"/>
      <c r="S33" s="169"/>
      <c r="T33" s="169"/>
      <c r="U33" s="169"/>
      <c r="V33" s="249">
        <f>SUM(B35:T35)</f>
        <v>0</v>
      </c>
      <c r="W33" s="14"/>
      <c r="X33" s="14"/>
      <c r="Y33" s="14"/>
      <c r="Z33" s="14"/>
      <c r="AA33" s="14"/>
    </row>
    <row r="34" spans="1:28" x14ac:dyDescent="0.25">
      <c r="A34" s="148"/>
      <c r="B34" s="14"/>
      <c r="C34" s="14"/>
      <c r="D34" s="14"/>
      <c r="E34" s="14"/>
      <c r="F34" s="14"/>
      <c r="G34" s="14"/>
      <c r="H34" s="14"/>
      <c r="I34" s="14"/>
      <c r="J34" s="14"/>
      <c r="K34" s="14"/>
      <c r="L34" s="14"/>
      <c r="M34" s="14"/>
      <c r="N34" s="14"/>
      <c r="O34" s="14"/>
      <c r="P34" s="14"/>
      <c r="Q34" s="14"/>
      <c r="R34" s="14"/>
      <c r="S34" s="14"/>
      <c r="T34" s="14"/>
      <c r="U34" s="14"/>
      <c r="V34" s="249"/>
      <c r="W34" s="14"/>
      <c r="X34" s="14"/>
      <c r="Y34" s="14"/>
      <c r="Z34" s="14"/>
      <c r="AA34" s="14"/>
    </row>
    <row r="35" spans="1:28" ht="17.100000000000001" customHeight="1" x14ac:dyDescent="0.25">
      <c r="A35" s="152" t="s">
        <v>394</v>
      </c>
      <c r="B35" s="247">
        <f>-$A$8/20</f>
        <v>0</v>
      </c>
      <c r="C35" s="247">
        <f t="shared" ref="C35:U35" si="1">-$A$8/20</f>
        <v>0</v>
      </c>
      <c r="D35" s="247">
        <f t="shared" si="1"/>
        <v>0</v>
      </c>
      <c r="E35" s="247">
        <f t="shared" si="1"/>
        <v>0</v>
      </c>
      <c r="F35" s="247">
        <f t="shared" si="1"/>
        <v>0</v>
      </c>
      <c r="G35" s="247">
        <f t="shared" si="1"/>
        <v>0</v>
      </c>
      <c r="H35" s="247">
        <f t="shared" si="1"/>
        <v>0</v>
      </c>
      <c r="I35" s="247">
        <f t="shared" si="1"/>
        <v>0</v>
      </c>
      <c r="J35" s="247">
        <f t="shared" si="1"/>
        <v>0</v>
      </c>
      <c r="K35" s="247">
        <f t="shared" si="1"/>
        <v>0</v>
      </c>
      <c r="L35" s="247">
        <f t="shared" si="1"/>
        <v>0</v>
      </c>
      <c r="M35" s="247">
        <f t="shared" si="1"/>
        <v>0</v>
      </c>
      <c r="N35" s="247">
        <f>-$A$8/20</f>
        <v>0</v>
      </c>
      <c r="O35" s="247">
        <f t="shared" si="1"/>
        <v>0</v>
      </c>
      <c r="P35" s="247">
        <f t="shared" si="1"/>
        <v>0</v>
      </c>
      <c r="Q35" s="247">
        <f t="shared" si="1"/>
        <v>0</v>
      </c>
      <c r="R35" s="247">
        <f t="shared" si="1"/>
        <v>0</v>
      </c>
      <c r="S35" s="247">
        <f t="shared" si="1"/>
        <v>0</v>
      </c>
      <c r="T35" s="247">
        <f t="shared" si="1"/>
        <v>0</v>
      </c>
      <c r="U35" s="247">
        <f t="shared" si="1"/>
        <v>0</v>
      </c>
      <c r="V35" s="249">
        <f t="shared" ref="V35:V46" si="2">SUM(B35:T35)</f>
        <v>0</v>
      </c>
      <c r="W35" s="14"/>
      <c r="X35" s="14"/>
      <c r="Y35" s="14"/>
      <c r="Z35" s="14"/>
      <c r="AA35" s="14"/>
    </row>
    <row r="36" spans="1:28" x14ac:dyDescent="0.25">
      <c r="A36" s="148"/>
      <c r="B36" s="14"/>
      <c r="C36" s="14"/>
      <c r="D36" s="14"/>
      <c r="E36" s="14"/>
      <c r="F36" s="14"/>
      <c r="G36" s="14"/>
      <c r="H36" s="14"/>
      <c r="I36" s="14"/>
      <c r="J36" s="14"/>
      <c r="K36" s="14"/>
      <c r="L36" s="14"/>
      <c r="M36" s="14"/>
      <c r="N36" s="14"/>
      <c r="O36" s="14"/>
      <c r="P36" s="14"/>
      <c r="Q36" s="14"/>
      <c r="R36" s="14"/>
      <c r="S36" s="14"/>
      <c r="T36" s="14"/>
      <c r="U36" s="14"/>
      <c r="V36" s="249"/>
      <c r="W36" s="14"/>
      <c r="X36" s="14"/>
      <c r="Y36" s="14"/>
      <c r="Z36" s="14"/>
      <c r="AA36" s="14"/>
    </row>
    <row r="37" spans="1:28" ht="33" customHeight="1" x14ac:dyDescent="0.25">
      <c r="A37" s="151" t="s">
        <v>395</v>
      </c>
      <c r="B37" s="154">
        <f>$A$11/20</f>
        <v>0</v>
      </c>
      <c r="C37" s="154">
        <f t="shared" ref="C37:U37" si="3">$A$11/20</f>
        <v>0</v>
      </c>
      <c r="D37" s="154">
        <f t="shared" si="3"/>
        <v>0</v>
      </c>
      <c r="E37" s="154">
        <f t="shared" si="3"/>
        <v>0</v>
      </c>
      <c r="F37" s="154">
        <f t="shared" si="3"/>
        <v>0</v>
      </c>
      <c r="G37" s="154">
        <f t="shared" si="3"/>
        <v>0</v>
      </c>
      <c r="H37" s="154">
        <f t="shared" si="3"/>
        <v>0</v>
      </c>
      <c r="I37" s="154">
        <f t="shared" si="3"/>
        <v>0</v>
      </c>
      <c r="J37" s="154">
        <f t="shared" si="3"/>
        <v>0</v>
      </c>
      <c r="K37" s="154">
        <f t="shared" si="3"/>
        <v>0</v>
      </c>
      <c r="L37" s="154">
        <f t="shared" si="3"/>
        <v>0</v>
      </c>
      <c r="M37" s="154">
        <f t="shared" si="3"/>
        <v>0</v>
      </c>
      <c r="N37" s="154">
        <f>$A$11/20</f>
        <v>0</v>
      </c>
      <c r="O37" s="154">
        <f t="shared" si="3"/>
        <v>0</v>
      </c>
      <c r="P37" s="154">
        <f t="shared" si="3"/>
        <v>0</v>
      </c>
      <c r="Q37" s="154">
        <f t="shared" si="3"/>
        <v>0</v>
      </c>
      <c r="R37" s="154">
        <f t="shared" si="3"/>
        <v>0</v>
      </c>
      <c r="S37" s="154">
        <f t="shared" si="3"/>
        <v>0</v>
      </c>
      <c r="T37" s="154">
        <f t="shared" si="3"/>
        <v>0</v>
      </c>
      <c r="U37" s="154">
        <f t="shared" si="3"/>
        <v>0</v>
      </c>
      <c r="V37" s="249">
        <f t="shared" si="2"/>
        <v>0</v>
      </c>
      <c r="W37" s="14"/>
      <c r="X37" s="14"/>
      <c r="Y37" s="14"/>
      <c r="Z37" s="14"/>
      <c r="AA37" s="14"/>
    </row>
    <row r="38" spans="1:28" x14ac:dyDescent="0.25">
      <c r="A38" s="148"/>
      <c r="B38" s="14"/>
      <c r="C38" s="14"/>
      <c r="D38" s="14"/>
      <c r="E38" s="14"/>
      <c r="F38" s="14"/>
      <c r="G38" s="14"/>
      <c r="H38" s="14"/>
      <c r="I38" s="14"/>
      <c r="J38" s="14"/>
      <c r="K38" s="14"/>
      <c r="L38" s="14"/>
      <c r="M38" s="14"/>
      <c r="N38" s="14"/>
      <c r="O38" s="14"/>
      <c r="P38" s="14"/>
      <c r="Q38" s="14"/>
      <c r="R38" s="14"/>
      <c r="S38" s="14"/>
      <c r="T38" s="14"/>
      <c r="U38" s="14"/>
      <c r="V38" s="249"/>
      <c r="W38" s="14"/>
      <c r="X38" s="14"/>
      <c r="Y38" s="14"/>
      <c r="Z38" s="14"/>
      <c r="AA38" s="14"/>
    </row>
    <row r="39" spans="1:28" x14ac:dyDescent="0.25">
      <c r="A39" s="151" t="s">
        <v>396</v>
      </c>
      <c r="B39" s="248">
        <f>B31+B35+B37</f>
        <v>0</v>
      </c>
      <c r="C39" s="248">
        <f t="shared" ref="C39:U39" si="4">C31+C35+C37</f>
        <v>0</v>
      </c>
      <c r="D39" s="248">
        <f t="shared" si="4"/>
        <v>0</v>
      </c>
      <c r="E39" s="248">
        <f t="shared" si="4"/>
        <v>0</v>
      </c>
      <c r="F39" s="248">
        <f t="shared" si="4"/>
        <v>0</v>
      </c>
      <c r="G39" s="248">
        <f t="shared" si="4"/>
        <v>0</v>
      </c>
      <c r="H39" s="248">
        <f t="shared" si="4"/>
        <v>0</v>
      </c>
      <c r="I39" s="248">
        <f t="shared" si="4"/>
        <v>0</v>
      </c>
      <c r="J39" s="248">
        <f t="shared" si="4"/>
        <v>0</v>
      </c>
      <c r="K39" s="248">
        <f t="shared" si="4"/>
        <v>0</v>
      </c>
      <c r="L39" s="248">
        <f t="shared" si="4"/>
        <v>0</v>
      </c>
      <c r="M39" s="248">
        <f t="shared" si="4"/>
        <v>0</v>
      </c>
      <c r="N39" s="248">
        <f t="shared" si="4"/>
        <v>0</v>
      </c>
      <c r="O39" s="248">
        <f t="shared" si="4"/>
        <v>0</v>
      </c>
      <c r="P39" s="248">
        <f t="shared" si="4"/>
        <v>0</v>
      </c>
      <c r="Q39" s="248">
        <f t="shared" si="4"/>
        <v>0</v>
      </c>
      <c r="R39" s="248">
        <f>R31+R35+R37</f>
        <v>0</v>
      </c>
      <c r="S39" s="248">
        <f t="shared" si="4"/>
        <v>0</v>
      </c>
      <c r="T39" s="248">
        <f t="shared" si="4"/>
        <v>0</v>
      </c>
      <c r="U39" s="248">
        <f t="shared" si="4"/>
        <v>0</v>
      </c>
      <c r="V39" s="249">
        <f>SUM(B39:T39)</f>
        <v>0</v>
      </c>
      <c r="W39" s="14"/>
      <c r="X39" s="14"/>
      <c r="Y39" s="14"/>
      <c r="Z39" s="14"/>
      <c r="AA39" s="14"/>
    </row>
    <row r="40" spans="1:28" x14ac:dyDescent="0.25">
      <c r="A40" s="148"/>
      <c r="B40" s="14"/>
      <c r="C40" s="14"/>
      <c r="D40" s="14"/>
      <c r="E40" s="14"/>
      <c r="F40" s="14"/>
      <c r="G40" s="14"/>
      <c r="H40" s="14"/>
      <c r="I40" s="14"/>
      <c r="J40" s="14"/>
      <c r="K40" s="14"/>
      <c r="L40" s="14"/>
      <c r="M40" s="14"/>
      <c r="N40" s="14"/>
      <c r="O40" s="14"/>
      <c r="P40" s="14"/>
      <c r="Q40" s="14"/>
      <c r="R40" s="14"/>
      <c r="S40" s="14"/>
      <c r="T40" s="14"/>
      <c r="U40" s="14"/>
      <c r="V40" s="249"/>
      <c r="W40" s="14"/>
      <c r="X40" s="14"/>
      <c r="Y40" s="14"/>
      <c r="Z40" s="14"/>
      <c r="AA40" s="14"/>
    </row>
    <row r="41" spans="1:28" x14ac:dyDescent="0.25">
      <c r="A41" s="151" t="s">
        <v>397</v>
      </c>
      <c r="B41" s="154">
        <f>-IF(B39&gt;0,B39*0.25,0)</f>
        <v>0</v>
      </c>
      <c r="C41" s="154">
        <f t="shared" ref="C41:U41" si="5">-IF(C39&gt;0,C39*0.25,0)</f>
        <v>0</v>
      </c>
      <c r="D41" s="154">
        <f t="shared" si="5"/>
        <v>0</v>
      </c>
      <c r="E41" s="154">
        <f t="shared" si="5"/>
        <v>0</v>
      </c>
      <c r="F41" s="154">
        <f t="shared" si="5"/>
        <v>0</v>
      </c>
      <c r="G41" s="154">
        <f t="shared" si="5"/>
        <v>0</v>
      </c>
      <c r="H41" s="154">
        <f t="shared" si="5"/>
        <v>0</v>
      </c>
      <c r="I41" s="154">
        <f t="shared" si="5"/>
        <v>0</v>
      </c>
      <c r="J41" s="154">
        <f t="shared" si="5"/>
        <v>0</v>
      </c>
      <c r="K41" s="154">
        <f t="shared" si="5"/>
        <v>0</v>
      </c>
      <c r="L41" s="154">
        <f t="shared" si="5"/>
        <v>0</v>
      </c>
      <c r="M41" s="154">
        <f>-IF(M39&gt;0,M39*0.25,0)</f>
        <v>0</v>
      </c>
      <c r="N41" s="154">
        <f t="shared" si="5"/>
        <v>0</v>
      </c>
      <c r="O41" s="154">
        <f t="shared" si="5"/>
        <v>0</v>
      </c>
      <c r="P41" s="154">
        <f t="shared" si="5"/>
        <v>0</v>
      </c>
      <c r="Q41" s="154">
        <f t="shared" si="5"/>
        <v>0</v>
      </c>
      <c r="R41" s="154">
        <f t="shared" si="5"/>
        <v>0</v>
      </c>
      <c r="S41" s="154">
        <f t="shared" si="5"/>
        <v>0</v>
      </c>
      <c r="T41" s="154">
        <f t="shared" si="5"/>
        <v>0</v>
      </c>
      <c r="U41" s="154">
        <f t="shared" si="5"/>
        <v>0</v>
      </c>
      <c r="V41" s="249">
        <f t="shared" si="2"/>
        <v>0</v>
      </c>
      <c r="W41" s="14"/>
      <c r="X41" s="14"/>
      <c r="Y41" s="14"/>
      <c r="Z41" s="14"/>
      <c r="AA41" s="14"/>
    </row>
    <row r="42" spans="1:28" x14ac:dyDescent="0.25">
      <c r="A42" s="148"/>
      <c r="B42" s="14"/>
      <c r="C42" s="14"/>
      <c r="D42" s="14"/>
      <c r="E42" s="14"/>
      <c r="F42" s="14"/>
      <c r="G42" s="14"/>
      <c r="H42" s="14"/>
      <c r="I42" s="14"/>
      <c r="J42" s="14"/>
      <c r="K42" s="14"/>
      <c r="L42" s="14"/>
      <c r="M42" s="14"/>
      <c r="N42" s="14"/>
      <c r="O42" s="14"/>
      <c r="P42" s="14"/>
      <c r="Q42" s="14"/>
      <c r="R42" s="14"/>
      <c r="S42" s="14"/>
      <c r="T42" s="14"/>
      <c r="U42" s="14"/>
      <c r="V42" s="249"/>
      <c r="W42" s="14"/>
      <c r="X42" s="14"/>
      <c r="Y42" s="14"/>
      <c r="Z42" s="14"/>
      <c r="AA42" s="14"/>
    </row>
    <row r="43" spans="1:28" ht="30.6" customHeight="1" x14ac:dyDescent="0.25">
      <c r="A43" s="151" t="s">
        <v>398</v>
      </c>
      <c r="B43" s="167">
        <f>A11</f>
        <v>0</v>
      </c>
      <c r="C43" s="169"/>
      <c r="D43" s="169"/>
      <c r="E43" s="169"/>
      <c r="F43" s="169"/>
      <c r="G43" s="169"/>
      <c r="H43" s="169"/>
      <c r="I43" s="169"/>
      <c r="J43" s="169"/>
      <c r="K43" s="169"/>
      <c r="L43" s="169"/>
      <c r="M43" s="169"/>
      <c r="N43" s="169"/>
      <c r="O43" s="169"/>
      <c r="P43" s="169"/>
      <c r="Q43" s="169"/>
      <c r="R43" s="169"/>
      <c r="S43" s="169"/>
      <c r="T43" s="169"/>
      <c r="U43" s="169"/>
      <c r="V43" s="249">
        <f t="shared" si="2"/>
        <v>0</v>
      </c>
      <c r="W43" s="14"/>
      <c r="X43" s="14"/>
      <c r="Y43" s="14"/>
      <c r="Z43" s="14"/>
      <c r="AA43" s="14"/>
    </row>
    <row r="44" spans="1:28" x14ac:dyDescent="0.25">
      <c r="A44" s="148"/>
      <c r="B44" s="14"/>
      <c r="C44" s="14"/>
      <c r="D44" s="14"/>
      <c r="E44" s="14"/>
      <c r="F44" s="14"/>
      <c r="G44" s="14"/>
      <c r="H44" s="14"/>
      <c r="I44" s="14"/>
      <c r="J44" s="14"/>
      <c r="K44" s="14"/>
      <c r="L44" s="14"/>
      <c r="M44" s="14"/>
      <c r="N44" s="14"/>
      <c r="O44" s="14"/>
      <c r="P44" s="14"/>
      <c r="Q44" s="14"/>
      <c r="R44" s="14"/>
      <c r="S44" s="14"/>
      <c r="T44" s="14"/>
      <c r="U44" s="14"/>
      <c r="V44" s="249"/>
      <c r="W44" s="14"/>
      <c r="X44" s="14"/>
      <c r="Y44" s="14"/>
      <c r="Z44" s="14"/>
      <c r="AA44" s="14"/>
    </row>
    <row r="45" spans="1:28" x14ac:dyDescent="0.25">
      <c r="A45" s="151" t="s">
        <v>399</v>
      </c>
      <c r="B45" s="248">
        <f>B31+B33+B41</f>
        <v>0</v>
      </c>
      <c r="C45" s="248">
        <f>C31+C33+C41</f>
        <v>0</v>
      </c>
      <c r="D45" s="248">
        <f t="shared" ref="D45:U45" si="6">D31+D33+D41</f>
        <v>0</v>
      </c>
      <c r="E45" s="248">
        <f t="shared" si="6"/>
        <v>0</v>
      </c>
      <c r="F45" s="248">
        <f t="shared" si="6"/>
        <v>0</v>
      </c>
      <c r="G45" s="248">
        <f t="shared" si="6"/>
        <v>0</v>
      </c>
      <c r="H45" s="248">
        <f t="shared" si="6"/>
        <v>0</v>
      </c>
      <c r="I45" s="248">
        <f t="shared" si="6"/>
        <v>0</v>
      </c>
      <c r="J45" s="248">
        <f t="shared" si="6"/>
        <v>0</v>
      </c>
      <c r="K45" s="248">
        <f t="shared" si="6"/>
        <v>0</v>
      </c>
      <c r="L45" s="248">
        <f t="shared" si="6"/>
        <v>0</v>
      </c>
      <c r="M45" s="248">
        <f t="shared" si="6"/>
        <v>0</v>
      </c>
      <c r="N45" s="248">
        <f t="shared" si="6"/>
        <v>0</v>
      </c>
      <c r="O45" s="248">
        <f t="shared" si="6"/>
        <v>0</v>
      </c>
      <c r="P45" s="248">
        <f t="shared" si="6"/>
        <v>0</v>
      </c>
      <c r="Q45" s="248">
        <f t="shared" si="6"/>
        <v>0</v>
      </c>
      <c r="R45" s="248">
        <f t="shared" si="6"/>
        <v>0</v>
      </c>
      <c r="S45" s="248">
        <f t="shared" si="6"/>
        <v>0</v>
      </c>
      <c r="T45" s="248">
        <f t="shared" si="6"/>
        <v>0</v>
      </c>
      <c r="U45" s="248">
        <f t="shared" si="6"/>
        <v>0</v>
      </c>
      <c r="V45" s="249">
        <f>SUM(B45:T45)</f>
        <v>0</v>
      </c>
      <c r="W45" s="14"/>
      <c r="X45" s="14"/>
      <c r="Y45" s="14"/>
      <c r="Z45" s="14"/>
      <c r="AA45" s="14"/>
    </row>
    <row r="46" spans="1:28" x14ac:dyDescent="0.25">
      <c r="A46" s="151" t="s">
        <v>400</v>
      </c>
      <c r="B46" s="248">
        <f>B45+B43</f>
        <v>0</v>
      </c>
      <c r="C46" s="248">
        <f t="shared" ref="C46:U46" si="7">C45+C43</f>
        <v>0</v>
      </c>
      <c r="D46" s="248">
        <f t="shared" si="7"/>
        <v>0</v>
      </c>
      <c r="E46" s="248">
        <f t="shared" si="7"/>
        <v>0</v>
      </c>
      <c r="F46" s="248">
        <f t="shared" si="7"/>
        <v>0</v>
      </c>
      <c r="G46" s="248">
        <f t="shared" si="7"/>
        <v>0</v>
      </c>
      <c r="H46" s="248">
        <f t="shared" si="7"/>
        <v>0</v>
      </c>
      <c r="I46" s="248">
        <f t="shared" si="7"/>
        <v>0</v>
      </c>
      <c r="J46" s="248">
        <f t="shared" si="7"/>
        <v>0</v>
      </c>
      <c r="K46" s="248">
        <f t="shared" si="7"/>
        <v>0</v>
      </c>
      <c r="L46" s="248">
        <f t="shared" si="7"/>
        <v>0</v>
      </c>
      <c r="M46" s="248">
        <f t="shared" si="7"/>
        <v>0</v>
      </c>
      <c r="N46" s="248">
        <f t="shared" si="7"/>
        <v>0</v>
      </c>
      <c r="O46" s="248">
        <f t="shared" si="7"/>
        <v>0</v>
      </c>
      <c r="P46" s="248">
        <f t="shared" si="7"/>
        <v>0</v>
      </c>
      <c r="Q46" s="248">
        <f t="shared" si="7"/>
        <v>0</v>
      </c>
      <c r="R46" s="248">
        <f t="shared" si="7"/>
        <v>0</v>
      </c>
      <c r="S46" s="248">
        <f t="shared" si="7"/>
        <v>0</v>
      </c>
      <c r="T46" s="248">
        <f t="shared" si="7"/>
        <v>0</v>
      </c>
      <c r="U46" s="248">
        <f t="shared" si="7"/>
        <v>0</v>
      </c>
      <c r="V46" s="249">
        <f t="shared" si="2"/>
        <v>0</v>
      </c>
      <c r="W46" s="14"/>
      <c r="X46" s="14"/>
      <c r="Y46" s="14"/>
      <c r="Z46" s="14"/>
      <c r="AA46" s="14"/>
      <c r="AB46" s="14"/>
    </row>
    <row r="47" spans="1:28" x14ac:dyDescent="0.25">
      <c r="A47" s="148"/>
      <c r="B47" s="14"/>
      <c r="C47" s="14"/>
      <c r="D47" s="14"/>
      <c r="E47" s="14"/>
      <c r="F47" s="14"/>
      <c r="G47" s="14"/>
      <c r="H47" s="14"/>
      <c r="I47" s="14"/>
      <c r="J47" s="14"/>
      <c r="K47" s="14"/>
      <c r="L47" s="14"/>
      <c r="M47" s="14"/>
      <c r="N47" s="14"/>
      <c r="O47" s="14"/>
      <c r="P47" s="14"/>
      <c r="Q47" s="14"/>
      <c r="R47" s="14"/>
      <c r="S47" s="14"/>
      <c r="T47" s="14"/>
      <c r="U47" s="14"/>
      <c r="V47" s="14"/>
      <c r="W47" s="14"/>
      <c r="X47" s="14"/>
      <c r="Y47" s="14"/>
      <c r="Z47" s="14"/>
      <c r="AA47" s="14"/>
      <c r="AB47" s="14"/>
    </row>
    <row r="48" spans="1:28" ht="30" x14ac:dyDescent="0.25">
      <c r="A48" s="150" t="s">
        <v>401</v>
      </c>
      <c r="B48" s="14"/>
      <c r="C48" s="14"/>
      <c r="D48" s="14"/>
      <c r="E48" s="14"/>
      <c r="F48" s="14"/>
      <c r="G48" s="14"/>
      <c r="H48" s="14"/>
      <c r="I48" s="14"/>
      <c r="J48" s="14"/>
      <c r="K48" s="14"/>
      <c r="L48" s="14"/>
      <c r="M48" s="14"/>
      <c r="N48" s="14"/>
      <c r="O48" s="14"/>
      <c r="P48" s="14"/>
      <c r="Q48" s="14"/>
      <c r="R48" s="14"/>
      <c r="S48" s="14"/>
      <c r="T48" s="14"/>
      <c r="U48" s="14"/>
      <c r="V48" s="14"/>
      <c r="W48" s="14"/>
      <c r="X48" s="14"/>
      <c r="Y48" s="14"/>
      <c r="Z48" s="14"/>
      <c r="AA48" s="14"/>
      <c r="AB48" s="14"/>
    </row>
    <row r="49" spans="1:37" x14ac:dyDescent="0.25">
      <c r="A49" s="246">
        <f>-NPV(0.0589,B45:U45)</f>
        <v>0</v>
      </c>
      <c r="B49" s="218"/>
      <c r="C49" s="14"/>
      <c r="D49" s="14"/>
      <c r="E49" s="14"/>
      <c r="F49" s="14"/>
      <c r="G49" s="14"/>
      <c r="H49" s="14"/>
      <c r="I49" s="14"/>
      <c r="J49" s="14"/>
      <c r="K49" s="14"/>
      <c r="L49" s="14"/>
      <c r="M49" s="14"/>
      <c r="N49" s="14"/>
      <c r="O49" s="14"/>
      <c r="P49" s="14"/>
      <c r="Q49" s="14"/>
      <c r="R49" s="14"/>
      <c r="S49" s="14"/>
      <c r="T49" s="14"/>
      <c r="U49" s="14"/>
      <c r="V49" s="14"/>
      <c r="W49" s="14"/>
      <c r="X49" s="14"/>
      <c r="Y49" s="14"/>
      <c r="Z49" s="14"/>
      <c r="AA49" s="14"/>
      <c r="AB49" s="14"/>
    </row>
    <row r="50" spans="1:37" x14ac:dyDescent="0.25">
      <c r="A50" s="150" t="s">
        <v>402</v>
      </c>
      <c r="B50" s="14"/>
      <c r="C50" s="14"/>
      <c r="D50" s="14"/>
      <c r="E50" s="14"/>
      <c r="F50" s="14"/>
      <c r="G50" s="14"/>
      <c r="H50" s="14"/>
      <c r="I50" s="14"/>
      <c r="J50" s="14"/>
      <c r="K50" s="14"/>
      <c r="L50" s="14"/>
      <c r="M50" s="14"/>
      <c r="N50" s="14"/>
      <c r="O50" s="14"/>
      <c r="P50" s="14"/>
      <c r="Q50" s="14"/>
      <c r="R50" s="14"/>
      <c r="S50" s="14"/>
      <c r="T50" s="14"/>
      <c r="U50" s="14"/>
      <c r="V50" s="14"/>
      <c r="W50" s="14"/>
      <c r="X50" s="14"/>
      <c r="Y50" s="14"/>
      <c r="Z50" s="14"/>
      <c r="AA50" s="14"/>
      <c r="AB50" s="14"/>
    </row>
    <row r="51" spans="1:37" x14ac:dyDescent="0.25">
      <c r="A51" s="149" t="e">
        <f>IRR(B46:U46)</f>
        <v>#NUM!</v>
      </c>
      <c r="B51" s="14"/>
      <c r="C51" s="14"/>
      <c r="D51" s="14"/>
      <c r="E51" s="14"/>
      <c r="F51" s="14"/>
      <c r="G51" s="14"/>
      <c r="H51" s="14"/>
      <c r="I51" s="14"/>
      <c r="J51" s="14"/>
      <c r="K51" s="14"/>
      <c r="L51" s="14"/>
      <c r="M51" s="14"/>
      <c r="N51" s="14"/>
      <c r="O51" s="14"/>
      <c r="P51" s="14"/>
      <c r="Q51" s="14"/>
      <c r="R51" s="14"/>
      <c r="S51" s="14"/>
      <c r="T51" s="14"/>
      <c r="U51" s="14"/>
      <c r="V51" s="14"/>
      <c r="W51" s="14"/>
      <c r="X51" s="14"/>
      <c r="Y51" s="14"/>
      <c r="Z51" s="14"/>
      <c r="AA51" s="14"/>
      <c r="AB51" s="14"/>
    </row>
    <row r="52" spans="1:37" x14ac:dyDescent="0.25">
      <c r="A52" s="148"/>
      <c r="B52" s="14"/>
      <c r="C52" s="14"/>
      <c r="D52" s="14"/>
      <c r="E52" s="14"/>
      <c r="F52" s="14"/>
      <c r="G52" s="14"/>
      <c r="H52" s="14"/>
      <c r="I52" s="14"/>
      <c r="J52" s="14"/>
      <c r="K52" s="14"/>
      <c r="L52" s="14"/>
      <c r="M52" s="14"/>
      <c r="N52" s="14"/>
      <c r="O52" s="14"/>
      <c r="P52" s="14"/>
      <c r="Q52" s="14"/>
      <c r="R52" s="14"/>
      <c r="S52" s="14"/>
      <c r="T52" s="14"/>
      <c r="U52" s="14"/>
      <c r="V52" s="14"/>
      <c r="W52" s="14"/>
      <c r="X52" s="14"/>
      <c r="Y52" s="14"/>
      <c r="Z52" s="14"/>
      <c r="AA52" s="14"/>
      <c r="AB52" s="14"/>
    </row>
    <row r="53" spans="1:37" x14ac:dyDescent="0.25">
      <c r="A53" s="148"/>
      <c r="B53" s="14"/>
      <c r="C53" s="14"/>
      <c r="D53" s="14"/>
      <c r="E53" s="14"/>
      <c r="F53" s="14"/>
      <c r="G53" s="14"/>
      <c r="H53" s="14"/>
      <c r="I53" s="14"/>
      <c r="J53" s="14"/>
      <c r="K53" s="14"/>
      <c r="L53" s="14"/>
      <c r="M53" s="14"/>
      <c r="N53" s="14"/>
      <c r="O53" s="14"/>
      <c r="P53" s="14"/>
      <c r="Q53" s="14"/>
      <c r="R53" s="14"/>
      <c r="S53" s="14"/>
      <c r="T53" s="14"/>
      <c r="U53" s="14"/>
      <c r="V53" s="14"/>
      <c r="W53" s="14"/>
      <c r="X53" s="14"/>
      <c r="Y53" s="14"/>
      <c r="Z53" s="14"/>
      <c r="AA53" s="14"/>
      <c r="AB53" s="14"/>
    </row>
    <row r="54" spans="1:37" x14ac:dyDescent="0.25">
      <c r="A54" s="148"/>
      <c r="B54" s="14"/>
      <c r="C54" s="14"/>
      <c r="D54" s="14"/>
      <c r="E54" s="14"/>
      <c r="F54" s="14"/>
      <c r="G54" s="14"/>
      <c r="H54" s="14"/>
      <c r="I54" s="14"/>
      <c r="J54" s="14"/>
      <c r="K54" s="14"/>
      <c r="L54" s="14"/>
      <c r="M54" s="14"/>
      <c r="N54" s="14"/>
      <c r="O54" s="14"/>
      <c r="P54" s="14"/>
      <c r="Q54" s="14"/>
      <c r="R54" s="14"/>
      <c r="S54" s="14"/>
      <c r="T54" s="14"/>
      <c r="U54" s="14"/>
      <c r="V54" s="14"/>
      <c r="W54" s="14"/>
      <c r="X54" s="14"/>
      <c r="Y54" s="14"/>
      <c r="Z54" s="14"/>
      <c r="AA54" s="14"/>
      <c r="AB54" s="14"/>
    </row>
    <row r="55" spans="1:37" x14ac:dyDescent="0.25">
      <c r="A55" s="148"/>
      <c r="B55" s="14"/>
      <c r="C55" s="14"/>
      <c r="D55" s="14"/>
      <c r="E55" s="14"/>
      <c r="F55" s="14"/>
      <c r="G55" s="14"/>
      <c r="H55" s="14"/>
      <c r="I55" s="14"/>
      <c r="J55" s="14"/>
      <c r="K55" s="14"/>
      <c r="L55" s="14"/>
      <c r="M55" s="14"/>
      <c r="N55" s="14"/>
      <c r="O55" s="14"/>
      <c r="P55" s="14"/>
      <c r="Q55" s="14"/>
      <c r="R55" s="14"/>
      <c r="S55" s="14"/>
      <c r="T55" s="14"/>
      <c r="U55" s="14"/>
      <c r="V55" s="14"/>
      <c r="W55" s="14"/>
      <c r="X55" s="14"/>
      <c r="Y55" s="14"/>
      <c r="Z55" s="14"/>
      <c r="AA55" s="14"/>
      <c r="AB55" s="14"/>
    </row>
    <row r="56" spans="1:37" x14ac:dyDescent="0.25">
      <c r="A56" s="148"/>
      <c r="B56" s="14"/>
      <c r="C56" s="14"/>
      <c r="D56" s="14"/>
      <c r="E56" s="14"/>
      <c r="F56" s="14"/>
      <c r="G56" s="14"/>
      <c r="H56" s="14"/>
      <c r="I56" s="14"/>
      <c r="J56" s="14"/>
      <c r="K56" s="14"/>
      <c r="L56" s="14"/>
      <c r="M56" s="14"/>
      <c r="N56" s="14"/>
      <c r="O56" s="14"/>
      <c r="P56" s="14"/>
      <c r="Q56" s="14"/>
      <c r="R56" s="14"/>
      <c r="S56" s="14"/>
      <c r="T56" s="14"/>
      <c r="U56" s="14"/>
      <c r="V56" s="14"/>
      <c r="W56" s="14"/>
      <c r="X56" s="14"/>
      <c r="Y56" s="14"/>
      <c r="Z56" s="14"/>
      <c r="AA56" s="14"/>
      <c r="AB56" s="14"/>
    </row>
    <row r="57" spans="1:37" x14ac:dyDescent="0.25">
      <c r="A57" s="148"/>
      <c r="B57" s="14"/>
      <c r="C57" s="14"/>
      <c r="D57" s="14"/>
      <c r="E57" s="14"/>
      <c r="F57" s="14"/>
      <c r="G57" s="14"/>
      <c r="H57" s="14"/>
      <c r="I57" s="14"/>
      <c r="J57" s="14"/>
      <c r="K57" s="14"/>
      <c r="L57" s="14"/>
      <c r="M57" s="14"/>
      <c r="N57" s="14"/>
      <c r="O57" s="14"/>
      <c r="P57" s="14"/>
      <c r="Q57" s="14"/>
      <c r="R57" s="14"/>
      <c r="S57" s="14"/>
      <c r="T57" s="14"/>
      <c r="U57" s="14"/>
      <c r="V57" s="14"/>
      <c r="W57" s="14"/>
      <c r="X57" s="14"/>
      <c r="Y57" s="14"/>
      <c r="Z57" s="14"/>
      <c r="AA57" s="14"/>
      <c r="AB57" s="14"/>
    </row>
    <row r="58" spans="1:37" x14ac:dyDescent="0.25">
      <c r="A58" s="148"/>
      <c r="B58" s="14"/>
      <c r="C58" s="14"/>
      <c r="D58" s="14"/>
      <c r="E58" s="14"/>
      <c r="F58" s="14"/>
      <c r="G58" s="14"/>
      <c r="H58" s="14"/>
      <c r="I58" s="14"/>
      <c r="J58" s="14"/>
      <c r="K58" s="14"/>
      <c r="L58" s="14"/>
      <c r="M58" s="14"/>
      <c r="N58" s="14"/>
      <c r="O58" s="14"/>
      <c r="P58" s="14"/>
      <c r="Q58" s="14"/>
      <c r="R58" s="14"/>
      <c r="S58" s="14"/>
      <c r="T58" s="14"/>
      <c r="U58" s="14"/>
      <c r="V58" s="14"/>
      <c r="W58" s="14"/>
      <c r="X58" s="14"/>
      <c r="Y58" s="14"/>
      <c r="Z58" s="14"/>
      <c r="AA58" s="14"/>
      <c r="AB58" s="14"/>
    </row>
    <row r="59" spans="1:37" x14ac:dyDescent="0.25">
      <c r="A59" s="148"/>
      <c r="B59" s="148"/>
      <c r="C59" s="148"/>
      <c r="D59" s="148"/>
      <c r="E59" s="148"/>
      <c r="F59" s="148"/>
      <c r="G59" s="148"/>
      <c r="H59" s="148"/>
      <c r="I59" s="14"/>
      <c r="J59" s="14"/>
      <c r="K59" s="14"/>
      <c r="L59" s="14"/>
      <c r="M59" s="14"/>
      <c r="N59" s="14"/>
      <c r="O59" s="14"/>
      <c r="P59" s="14"/>
      <c r="Q59" s="14"/>
      <c r="R59" s="14"/>
      <c r="S59" s="14"/>
      <c r="T59" s="14"/>
      <c r="U59" s="14"/>
      <c r="V59" s="14"/>
      <c r="W59" s="14"/>
      <c r="X59" s="14"/>
      <c r="Y59" s="14"/>
      <c r="Z59" s="14"/>
      <c r="AA59" s="14"/>
      <c r="AB59" s="14"/>
      <c r="AC59" s="14"/>
      <c r="AD59" s="14"/>
      <c r="AE59" s="14"/>
      <c r="AF59" s="14"/>
      <c r="AG59" s="14"/>
      <c r="AH59" s="14"/>
      <c r="AI59" s="14"/>
      <c r="AJ59" s="14"/>
      <c r="AK59" s="14"/>
    </row>
    <row r="60" spans="1:37" x14ac:dyDescent="0.25">
      <c r="A60" s="148"/>
      <c r="B60" s="148"/>
      <c r="C60" s="148"/>
      <c r="D60" s="148"/>
      <c r="E60" s="148"/>
      <c r="F60" s="148"/>
      <c r="G60" s="148"/>
      <c r="H60" s="148"/>
      <c r="I60" s="14"/>
      <c r="J60" s="14"/>
      <c r="K60" s="14"/>
      <c r="L60" s="14"/>
      <c r="M60" s="14"/>
      <c r="N60" s="14"/>
      <c r="O60" s="14"/>
      <c r="P60" s="14"/>
      <c r="Q60" s="14"/>
      <c r="R60" s="14"/>
      <c r="S60" s="14"/>
      <c r="T60" s="14"/>
      <c r="U60" s="14"/>
      <c r="V60" s="14"/>
      <c r="W60" s="14"/>
      <c r="X60" s="14"/>
      <c r="Y60" s="14"/>
      <c r="Z60" s="14"/>
      <c r="AA60" s="14"/>
      <c r="AB60" s="14"/>
      <c r="AC60" s="14"/>
      <c r="AD60" s="14"/>
      <c r="AE60" s="14"/>
      <c r="AF60" s="14"/>
      <c r="AG60" s="14"/>
      <c r="AH60" s="14"/>
      <c r="AI60" s="14"/>
      <c r="AJ60" s="14"/>
      <c r="AK60" s="14"/>
    </row>
    <row r="61" spans="1:37" x14ac:dyDescent="0.25">
      <c r="A61" s="148"/>
      <c r="B61" s="148"/>
      <c r="C61" s="148"/>
      <c r="D61" s="148"/>
      <c r="E61" s="148"/>
      <c r="F61" s="148"/>
      <c r="G61" s="148"/>
      <c r="H61" s="148"/>
      <c r="I61" s="14"/>
      <c r="J61" s="14"/>
      <c r="K61" s="14"/>
      <c r="L61" s="14"/>
      <c r="M61" s="14"/>
      <c r="N61" s="14"/>
      <c r="O61" s="14"/>
      <c r="P61" s="14"/>
      <c r="Q61" s="14"/>
      <c r="R61" s="14"/>
      <c r="S61" s="14"/>
      <c r="T61" s="14"/>
      <c r="U61" s="14"/>
      <c r="V61" s="14"/>
      <c r="W61" s="14"/>
      <c r="X61" s="14"/>
      <c r="Y61" s="14"/>
      <c r="Z61" s="14"/>
      <c r="AA61" s="14"/>
      <c r="AB61" s="14"/>
      <c r="AC61" s="14"/>
      <c r="AD61" s="14"/>
      <c r="AE61" s="14"/>
      <c r="AF61" s="14"/>
      <c r="AG61" s="14"/>
      <c r="AH61" s="14"/>
      <c r="AI61" s="14"/>
      <c r="AJ61" s="14"/>
      <c r="AK61" s="14"/>
    </row>
    <row r="62" spans="1:37" x14ac:dyDescent="0.25">
      <c r="A62" s="148"/>
      <c r="B62" s="148"/>
      <c r="C62" s="148"/>
      <c r="D62" s="148"/>
      <c r="E62" s="148"/>
      <c r="F62" s="148"/>
      <c r="G62" s="148"/>
      <c r="H62" s="148"/>
      <c r="I62" s="14"/>
      <c r="J62" s="14"/>
      <c r="K62" s="14"/>
      <c r="L62" s="14"/>
      <c r="M62" s="14"/>
      <c r="N62" s="14"/>
      <c r="O62" s="14"/>
      <c r="P62" s="14"/>
      <c r="Q62" s="14"/>
      <c r="R62" s="14"/>
      <c r="S62" s="14"/>
      <c r="T62" s="14"/>
      <c r="U62" s="14"/>
      <c r="V62" s="14"/>
      <c r="W62" s="14"/>
      <c r="X62" s="14"/>
      <c r="Y62" s="14"/>
      <c r="Z62" s="14"/>
      <c r="AA62" s="14"/>
      <c r="AB62" s="14"/>
      <c r="AC62" s="14"/>
      <c r="AD62" s="14"/>
      <c r="AE62" s="14"/>
      <c r="AF62" s="14"/>
      <c r="AG62" s="14"/>
      <c r="AH62" s="14"/>
      <c r="AI62" s="14"/>
      <c r="AJ62" s="14"/>
      <c r="AK62" s="14"/>
    </row>
    <row r="63" spans="1:37" x14ac:dyDescent="0.25">
      <c r="A63" s="148"/>
      <c r="B63" s="148"/>
      <c r="C63" s="148"/>
      <c r="D63" s="148"/>
      <c r="E63" s="148"/>
      <c r="F63" s="148"/>
      <c r="G63" s="148"/>
      <c r="H63" s="148"/>
      <c r="I63" s="14"/>
      <c r="J63" s="14"/>
      <c r="K63" s="14"/>
      <c r="L63" s="14"/>
      <c r="M63" s="14"/>
      <c r="N63" s="14"/>
      <c r="O63" s="14"/>
      <c r="P63" s="14"/>
      <c r="Q63" s="14"/>
      <c r="R63" s="14"/>
      <c r="S63" s="14"/>
      <c r="T63" s="14"/>
      <c r="U63" s="14"/>
      <c r="V63" s="14"/>
      <c r="W63" s="14"/>
      <c r="X63" s="14"/>
      <c r="Y63" s="14"/>
      <c r="Z63" s="14"/>
      <c r="AA63" s="14"/>
      <c r="AB63" s="14"/>
      <c r="AC63" s="14"/>
      <c r="AD63" s="14"/>
      <c r="AE63" s="14"/>
      <c r="AF63" s="14"/>
      <c r="AG63" s="14"/>
      <c r="AH63" s="14"/>
      <c r="AI63" s="14"/>
      <c r="AJ63" s="14"/>
      <c r="AK63" s="14"/>
    </row>
    <row r="64" spans="1:37" x14ac:dyDescent="0.25">
      <c r="A64" s="148"/>
      <c r="B64" s="148"/>
      <c r="C64" s="148"/>
      <c r="D64" s="148"/>
      <c r="E64" s="148"/>
      <c r="F64" s="148"/>
      <c r="G64" s="148"/>
      <c r="H64" s="148"/>
      <c r="I64" s="14"/>
      <c r="J64" s="14"/>
      <c r="K64" s="14"/>
      <c r="L64" s="14"/>
      <c r="M64" s="14"/>
      <c r="N64" s="14"/>
      <c r="O64" s="14"/>
      <c r="P64" s="14"/>
      <c r="Q64" s="14"/>
      <c r="R64" s="14"/>
      <c r="S64" s="14"/>
      <c r="T64" s="14"/>
      <c r="U64" s="14"/>
      <c r="V64" s="14"/>
      <c r="W64" s="14"/>
      <c r="X64" s="14"/>
      <c r="Y64" s="14"/>
      <c r="Z64" s="14"/>
      <c r="AA64" s="14"/>
      <c r="AB64" s="14"/>
      <c r="AC64" s="14"/>
      <c r="AD64" s="14"/>
      <c r="AE64" s="14"/>
      <c r="AF64" s="14"/>
      <c r="AG64" s="14"/>
      <c r="AH64" s="14"/>
      <c r="AI64" s="14"/>
      <c r="AJ64" s="14"/>
      <c r="AK64" s="14"/>
    </row>
    <row r="65" spans="1:37" x14ac:dyDescent="0.25">
      <c r="A65" s="148"/>
      <c r="B65" s="148"/>
      <c r="C65" s="148"/>
      <c r="D65" s="148"/>
      <c r="E65" s="148"/>
      <c r="F65" s="148"/>
      <c r="G65" s="148"/>
      <c r="H65" s="148"/>
      <c r="I65" s="14"/>
      <c r="J65" s="14"/>
      <c r="K65" s="14"/>
      <c r="L65" s="14"/>
      <c r="M65" s="14"/>
      <c r="N65" s="14"/>
      <c r="O65" s="14"/>
      <c r="P65" s="14"/>
      <c r="Q65" s="14"/>
      <c r="R65" s="14"/>
      <c r="S65" s="14"/>
      <c r="T65" s="14"/>
      <c r="U65" s="14"/>
      <c r="V65" s="14"/>
      <c r="W65" s="14"/>
      <c r="X65" s="14"/>
      <c r="Y65" s="14"/>
      <c r="Z65" s="14"/>
      <c r="AA65" s="14"/>
      <c r="AB65" s="14"/>
      <c r="AC65" s="14"/>
      <c r="AD65" s="14"/>
      <c r="AE65" s="14"/>
      <c r="AF65" s="14"/>
      <c r="AG65" s="14"/>
      <c r="AH65" s="14"/>
      <c r="AI65" s="14"/>
      <c r="AJ65" s="14"/>
      <c r="AK65" s="14"/>
    </row>
    <row r="66" spans="1:37" x14ac:dyDescent="0.25">
      <c r="A66" s="148"/>
      <c r="B66" s="148"/>
      <c r="C66" s="148"/>
      <c r="D66" s="148"/>
      <c r="E66" s="148"/>
      <c r="F66" s="148"/>
      <c r="G66" s="148"/>
      <c r="H66" s="148"/>
      <c r="I66" s="14"/>
      <c r="J66" s="14"/>
      <c r="K66" s="14"/>
      <c r="L66" s="14"/>
      <c r="M66" s="14"/>
      <c r="N66" s="14"/>
      <c r="O66" s="14"/>
      <c r="P66" s="14"/>
      <c r="Q66" s="14"/>
      <c r="R66" s="14"/>
      <c r="S66" s="14"/>
      <c r="T66" s="14"/>
      <c r="U66" s="14"/>
      <c r="V66" s="14"/>
      <c r="W66" s="14"/>
      <c r="X66" s="14"/>
      <c r="Y66" s="14"/>
      <c r="Z66" s="14"/>
      <c r="AA66" s="14"/>
      <c r="AB66" s="14"/>
      <c r="AC66" s="14"/>
      <c r="AD66" s="14"/>
      <c r="AE66" s="14"/>
      <c r="AF66" s="14"/>
      <c r="AG66" s="14"/>
      <c r="AH66" s="14"/>
      <c r="AI66" s="14"/>
      <c r="AJ66" s="14"/>
      <c r="AK66" s="14"/>
    </row>
    <row r="67" spans="1:37" x14ac:dyDescent="0.25">
      <c r="A67" s="148"/>
      <c r="B67" s="148"/>
      <c r="C67" s="148"/>
      <c r="D67" s="148"/>
      <c r="E67" s="148"/>
      <c r="F67" s="148"/>
      <c r="G67" s="148"/>
      <c r="H67" s="148"/>
      <c r="I67" s="14"/>
      <c r="J67" s="14"/>
      <c r="K67" s="14"/>
      <c r="L67" s="14"/>
      <c r="M67" s="14"/>
      <c r="N67" s="14"/>
      <c r="O67" s="14"/>
      <c r="P67" s="14"/>
      <c r="Q67" s="14"/>
      <c r="R67" s="14"/>
      <c r="S67" s="14"/>
      <c r="T67" s="14"/>
      <c r="U67" s="14"/>
      <c r="V67" s="14"/>
      <c r="W67" s="14"/>
      <c r="X67" s="14"/>
      <c r="Y67" s="14"/>
      <c r="Z67" s="14"/>
      <c r="AA67" s="14"/>
      <c r="AB67" s="14"/>
      <c r="AC67" s="14"/>
      <c r="AD67" s="14"/>
      <c r="AE67" s="14"/>
      <c r="AF67" s="14"/>
      <c r="AG67" s="14"/>
      <c r="AH67" s="14"/>
      <c r="AI67" s="14"/>
      <c r="AJ67" s="14"/>
      <c r="AK67" s="14"/>
    </row>
    <row r="68" spans="1:37" x14ac:dyDescent="0.25">
      <c r="A68" s="148"/>
      <c r="B68" s="148"/>
      <c r="C68" s="148"/>
      <c r="D68" s="148"/>
      <c r="E68" s="148"/>
      <c r="F68" s="148"/>
      <c r="G68" s="148"/>
      <c r="H68" s="148"/>
      <c r="I68" s="14"/>
      <c r="J68" s="14"/>
      <c r="K68" s="14"/>
      <c r="L68" s="14"/>
      <c r="M68" s="14"/>
      <c r="N68" s="14"/>
      <c r="O68" s="14"/>
      <c r="P68" s="14"/>
      <c r="Q68" s="14"/>
      <c r="R68" s="14"/>
      <c r="S68" s="14"/>
      <c r="T68" s="14"/>
      <c r="U68" s="14"/>
      <c r="V68" s="14"/>
      <c r="W68" s="14"/>
      <c r="X68" s="14"/>
      <c r="Y68" s="14"/>
      <c r="Z68" s="14"/>
      <c r="AA68" s="14"/>
      <c r="AB68" s="14"/>
      <c r="AC68" s="14"/>
      <c r="AD68" s="14"/>
      <c r="AE68" s="14"/>
      <c r="AF68" s="14"/>
      <c r="AG68" s="14"/>
      <c r="AH68" s="14"/>
      <c r="AI68" s="14"/>
      <c r="AJ68" s="14"/>
      <c r="AK68" s="14"/>
    </row>
    <row r="69" spans="1:37" x14ac:dyDescent="0.25">
      <c r="A69" s="148"/>
      <c r="B69" s="148"/>
      <c r="C69" s="148"/>
      <c r="D69" s="148"/>
      <c r="E69" s="148"/>
      <c r="F69" s="148"/>
      <c r="G69" s="148"/>
      <c r="H69" s="148"/>
      <c r="I69" s="14"/>
      <c r="J69" s="14"/>
      <c r="K69" s="14"/>
      <c r="L69" s="14"/>
      <c r="M69" s="14"/>
      <c r="N69" s="14"/>
      <c r="O69" s="14"/>
      <c r="P69" s="14"/>
      <c r="Q69" s="14"/>
      <c r="R69" s="14"/>
      <c r="S69" s="14"/>
      <c r="T69" s="14"/>
      <c r="U69" s="14"/>
      <c r="V69" s="14"/>
      <c r="W69" s="14"/>
      <c r="X69" s="14"/>
      <c r="Y69" s="14"/>
      <c r="Z69" s="14"/>
      <c r="AA69" s="14"/>
      <c r="AB69" s="14"/>
      <c r="AC69" s="14"/>
      <c r="AD69" s="14"/>
      <c r="AE69" s="14"/>
      <c r="AF69" s="14"/>
      <c r="AG69" s="14"/>
      <c r="AH69" s="14"/>
      <c r="AI69" s="14"/>
      <c r="AJ69" s="14"/>
      <c r="AK69" s="14"/>
    </row>
    <row r="70" spans="1:37" x14ac:dyDescent="0.25">
      <c r="A70" s="148"/>
      <c r="B70" s="148"/>
      <c r="C70" s="148"/>
      <c r="D70" s="148"/>
      <c r="E70" s="148"/>
      <c r="F70" s="148"/>
      <c r="G70" s="148"/>
      <c r="H70" s="148"/>
      <c r="I70" s="14"/>
      <c r="J70" s="14"/>
      <c r="K70" s="14"/>
      <c r="L70" s="14"/>
      <c r="M70" s="14"/>
      <c r="N70" s="14"/>
      <c r="O70" s="14"/>
      <c r="P70" s="14"/>
      <c r="Q70" s="14"/>
      <c r="R70" s="14"/>
      <c r="S70" s="14"/>
      <c r="T70" s="14"/>
      <c r="U70" s="14"/>
      <c r="V70" s="14"/>
      <c r="W70" s="14"/>
      <c r="X70" s="14"/>
      <c r="Y70" s="14"/>
      <c r="Z70" s="14"/>
      <c r="AA70" s="14"/>
      <c r="AB70" s="14"/>
      <c r="AC70" s="14"/>
      <c r="AD70" s="14"/>
      <c r="AE70" s="14"/>
      <c r="AF70" s="14"/>
      <c r="AG70" s="14"/>
      <c r="AH70" s="14"/>
      <c r="AI70" s="14"/>
      <c r="AJ70" s="14"/>
      <c r="AK70" s="14"/>
    </row>
    <row r="71" spans="1:37" x14ac:dyDescent="0.25">
      <c r="A71" s="148"/>
      <c r="B71" s="148"/>
      <c r="C71" s="148"/>
      <c r="D71" s="148"/>
      <c r="E71" s="148"/>
      <c r="F71" s="148"/>
      <c r="G71" s="148"/>
      <c r="H71" s="148"/>
      <c r="I71" s="14"/>
      <c r="J71" s="14"/>
      <c r="K71" s="14"/>
      <c r="L71" s="14"/>
      <c r="M71" s="14"/>
      <c r="N71" s="14"/>
      <c r="O71" s="14"/>
      <c r="P71" s="14"/>
      <c r="Q71" s="14"/>
      <c r="R71" s="14"/>
      <c r="S71" s="14"/>
      <c r="T71" s="14"/>
      <c r="U71" s="14"/>
      <c r="V71" s="14"/>
      <c r="W71" s="14"/>
      <c r="X71" s="14"/>
      <c r="Y71" s="14"/>
      <c r="Z71" s="14"/>
      <c r="AA71" s="14"/>
      <c r="AB71" s="14"/>
      <c r="AC71" s="14"/>
      <c r="AD71" s="14"/>
      <c r="AE71" s="14"/>
      <c r="AF71" s="14"/>
      <c r="AG71" s="14"/>
      <c r="AH71" s="14"/>
      <c r="AI71" s="14"/>
      <c r="AJ71" s="14"/>
      <c r="AK71" s="14"/>
    </row>
    <row r="72" spans="1:37" x14ac:dyDescent="0.25">
      <c r="A72" s="148"/>
      <c r="B72" s="148"/>
      <c r="C72" s="148"/>
      <c r="D72" s="148"/>
      <c r="E72" s="148"/>
      <c r="F72" s="148"/>
      <c r="G72" s="148"/>
      <c r="H72" s="148"/>
      <c r="I72" s="14"/>
      <c r="J72" s="14"/>
      <c r="K72" s="14"/>
      <c r="L72" s="14"/>
      <c r="M72" s="14"/>
      <c r="N72" s="14"/>
      <c r="O72" s="14"/>
      <c r="P72" s="14"/>
      <c r="Q72" s="14"/>
      <c r="R72" s="14"/>
      <c r="S72" s="14"/>
      <c r="T72" s="14"/>
      <c r="U72" s="14"/>
      <c r="V72" s="14"/>
      <c r="W72" s="14"/>
      <c r="X72" s="14"/>
      <c r="Y72" s="14"/>
      <c r="Z72" s="14"/>
      <c r="AA72" s="14"/>
      <c r="AB72" s="14"/>
      <c r="AC72" s="14"/>
      <c r="AD72" s="14"/>
      <c r="AE72" s="14"/>
      <c r="AF72" s="14"/>
      <c r="AG72" s="14"/>
      <c r="AH72" s="14"/>
      <c r="AI72" s="14"/>
      <c r="AJ72" s="14"/>
      <c r="AK72" s="14"/>
    </row>
    <row r="73" spans="1:37" x14ac:dyDescent="0.25">
      <c r="A73" s="148"/>
      <c r="B73" s="148"/>
      <c r="C73" s="148"/>
      <c r="D73" s="148"/>
      <c r="E73" s="148"/>
      <c r="F73" s="148"/>
      <c r="G73" s="148"/>
      <c r="H73" s="148"/>
      <c r="I73" s="14"/>
      <c r="J73" s="14"/>
      <c r="K73" s="14"/>
      <c r="L73" s="14"/>
      <c r="M73" s="14"/>
      <c r="N73" s="14"/>
      <c r="O73" s="14"/>
      <c r="P73" s="14"/>
      <c r="Q73" s="14"/>
      <c r="R73" s="14"/>
      <c r="S73" s="14"/>
      <c r="T73" s="14"/>
      <c r="U73" s="14"/>
      <c r="V73" s="14"/>
      <c r="W73" s="14"/>
      <c r="X73" s="14"/>
      <c r="Y73" s="14"/>
      <c r="Z73" s="14"/>
      <c r="AA73" s="14"/>
      <c r="AB73" s="14"/>
      <c r="AC73" s="14"/>
      <c r="AD73" s="14"/>
      <c r="AE73" s="14"/>
      <c r="AF73" s="14"/>
      <c r="AG73" s="14"/>
      <c r="AH73" s="14"/>
      <c r="AI73" s="14"/>
      <c r="AJ73" s="14"/>
      <c r="AK73" s="14"/>
    </row>
    <row r="74" spans="1:37" x14ac:dyDescent="0.25">
      <c r="A74" s="148"/>
      <c r="B74" s="148"/>
      <c r="C74" s="148"/>
      <c r="D74" s="148"/>
      <c r="E74" s="148"/>
      <c r="F74" s="148"/>
      <c r="G74" s="148"/>
      <c r="H74" s="148"/>
      <c r="I74" s="14"/>
      <c r="J74" s="14"/>
      <c r="K74" s="14"/>
      <c r="L74" s="14"/>
      <c r="M74" s="14"/>
      <c r="N74" s="14"/>
      <c r="O74" s="14"/>
      <c r="P74" s="14"/>
      <c r="Q74" s="14"/>
      <c r="R74" s="14"/>
      <c r="S74" s="14"/>
      <c r="T74" s="14"/>
      <c r="U74" s="14"/>
      <c r="V74" s="14"/>
      <c r="W74" s="14"/>
      <c r="X74" s="14"/>
      <c r="Y74" s="14"/>
      <c r="Z74" s="14"/>
      <c r="AA74" s="14"/>
      <c r="AB74" s="14"/>
      <c r="AC74" s="14"/>
      <c r="AD74" s="14"/>
      <c r="AE74" s="14"/>
      <c r="AF74" s="14"/>
      <c r="AG74" s="14"/>
      <c r="AH74" s="14"/>
      <c r="AI74" s="14"/>
      <c r="AJ74" s="14"/>
      <c r="AK74" s="14"/>
    </row>
    <row r="75" spans="1:37" x14ac:dyDescent="0.25">
      <c r="A75" s="148"/>
      <c r="B75" s="148"/>
      <c r="C75" s="148"/>
      <c r="D75" s="148"/>
      <c r="E75" s="148"/>
      <c r="F75" s="148"/>
      <c r="G75" s="148"/>
      <c r="H75" s="148"/>
      <c r="I75" s="14"/>
      <c r="J75" s="14"/>
      <c r="K75" s="14"/>
      <c r="L75" s="14"/>
      <c r="M75" s="14"/>
      <c r="N75" s="14"/>
      <c r="O75" s="14"/>
      <c r="P75" s="14"/>
      <c r="Q75" s="14"/>
      <c r="R75" s="14"/>
      <c r="S75" s="14"/>
      <c r="T75" s="14"/>
      <c r="U75" s="14"/>
      <c r="V75" s="14"/>
      <c r="W75" s="14"/>
      <c r="X75" s="14"/>
      <c r="Y75" s="14"/>
      <c r="Z75" s="14"/>
      <c r="AA75" s="14"/>
      <c r="AB75" s="14"/>
      <c r="AC75" s="14"/>
      <c r="AD75" s="14"/>
      <c r="AE75" s="14"/>
      <c r="AF75" s="14"/>
      <c r="AG75" s="14"/>
      <c r="AH75" s="14"/>
      <c r="AI75" s="14"/>
      <c r="AJ75" s="14"/>
      <c r="AK75" s="14"/>
    </row>
    <row r="76" spans="1:37" x14ac:dyDescent="0.25">
      <c r="A76" s="148"/>
      <c r="B76" s="148"/>
      <c r="C76" s="148"/>
      <c r="D76" s="148"/>
      <c r="E76" s="148"/>
      <c r="F76" s="148"/>
      <c r="G76" s="148"/>
      <c r="H76" s="148"/>
      <c r="I76" s="14"/>
      <c r="J76" s="14"/>
      <c r="K76" s="14"/>
      <c r="L76" s="14"/>
      <c r="M76" s="14"/>
      <c r="N76" s="14"/>
      <c r="O76" s="14"/>
      <c r="P76" s="14"/>
      <c r="Q76" s="14"/>
      <c r="R76" s="14"/>
      <c r="S76" s="14"/>
      <c r="T76" s="14"/>
      <c r="U76" s="14"/>
      <c r="V76" s="14"/>
      <c r="W76" s="14"/>
      <c r="X76" s="14"/>
      <c r="Y76" s="14"/>
      <c r="Z76" s="14"/>
      <c r="AA76" s="14"/>
      <c r="AB76" s="14"/>
      <c r="AC76" s="14"/>
      <c r="AD76" s="14"/>
      <c r="AE76" s="14"/>
      <c r="AF76" s="14"/>
      <c r="AG76" s="14"/>
      <c r="AH76" s="14"/>
      <c r="AI76" s="14"/>
      <c r="AJ76" s="14"/>
      <c r="AK76" s="14"/>
    </row>
    <row r="77" spans="1:37" x14ac:dyDescent="0.25">
      <c r="A77" s="148"/>
      <c r="B77" s="148"/>
      <c r="C77" s="148"/>
      <c r="D77" s="148"/>
      <c r="E77" s="148"/>
      <c r="F77" s="148"/>
      <c r="G77" s="148"/>
      <c r="H77" s="148"/>
      <c r="I77" s="14"/>
      <c r="J77" s="14"/>
      <c r="K77" s="14"/>
      <c r="L77" s="14"/>
      <c r="M77" s="14"/>
      <c r="N77" s="14"/>
      <c r="O77" s="14"/>
      <c r="P77" s="14"/>
      <c r="Q77" s="14"/>
      <c r="R77" s="14"/>
      <c r="S77" s="14"/>
      <c r="T77" s="14"/>
      <c r="U77" s="14"/>
      <c r="V77" s="14"/>
      <c r="W77" s="14"/>
      <c r="X77" s="14"/>
      <c r="Y77" s="14"/>
      <c r="Z77" s="14"/>
      <c r="AA77" s="14"/>
      <c r="AB77" s="14"/>
      <c r="AC77" s="14"/>
      <c r="AD77" s="14"/>
      <c r="AE77" s="14"/>
      <c r="AF77" s="14"/>
      <c r="AG77" s="14"/>
      <c r="AH77" s="14"/>
      <c r="AI77" s="14"/>
      <c r="AJ77" s="14"/>
      <c r="AK77" s="14"/>
    </row>
    <row r="78" spans="1:37" x14ac:dyDescent="0.25">
      <c r="A78" s="148"/>
      <c r="B78" s="148"/>
      <c r="C78" s="148"/>
      <c r="D78" s="148"/>
      <c r="E78" s="148"/>
      <c r="F78" s="148"/>
      <c r="G78" s="148"/>
      <c r="H78" s="148"/>
      <c r="I78" s="14"/>
      <c r="J78" s="14"/>
      <c r="K78" s="14"/>
      <c r="L78" s="14"/>
      <c r="M78" s="14"/>
      <c r="N78" s="14"/>
      <c r="O78" s="14"/>
      <c r="P78" s="14"/>
      <c r="Q78" s="14"/>
      <c r="R78" s="14"/>
      <c r="S78" s="14"/>
      <c r="T78" s="14"/>
      <c r="U78" s="14"/>
      <c r="V78" s="14"/>
      <c r="W78" s="14"/>
      <c r="X78" s="14"/>
      <c r="Y78" s="14"/>
      <c r="Z78" s="14"/>
      <c r="AA78" s="14"/>
      <c r="AB78" s="14"/>
      <c r="AC78" s="14"/>
      <c r="AD78" s="14"/>
      <c r="AE78" s="14"/>
      <c r="AF78" s="14"/>
      <c r="AG78" s="14"/>
      <c r="AH78" s="14"/>
      <c r="AI78" s="14"/>
      <c r="AJ78" s="14"/>
      <c r="AK78" s="14"/>
    </row>
    <row r="79" spans="1:37" x14ac:dyDescent="0.25">
      <c r="A79" s="148"/>
      <c r="B79" s="148"/>
      <c r="C79" s="148"/>
      <c r="D79" s="148"/>
      <c r="E79" s="148"/>
      <c r="F79" s="148"/>
      <c r="G79" s="148"/>
      <c r="H79" s="148"/>
      <c r="I79" s="14"/>
      <c r="J79" s="14"/>
      <c r="K79" s="14"/>
      <c r="L79" s="14"/>
      <c r="M79" s="14"/>
      <c r="N79" s="14"/>
      <c r="O79" s="14"/>
      <c r="P79" s="14"/>
      <c r="Q79" s="14"/>
      <c r="R79" s="14"/>
      <c r="S79" s="14"/>
      <c r="T79" s="14"/>
      <c r="U79" s="14"/>
      <c r="V79" s="14"/>
      <c r="W79" s="14"/>
      <c r="X79" s="14"/>
      <c r="Y79" s="14"/>
      <c r="Z79" s="14"/>
      <c r="AA79" s="14"/>
      <c r="AB79" s="14"/>
      <c r="AC79" s="14"/>
      <c r="AD79" s="14"/>
      <c r="AE79" s="14"/>
      <c r="AF79" s="14"/>
      <c r="AG79" s="14"/>
      <c r="AH79" s="14"/>
      <c r="AI79" s="14"/>
      <c r="AJ79" s="14"/>
      <c r="AK79" s="14"/>
    </row>
    <row r="80" spans="1:37" x14ac:dyDescent="0.25">
      <c r="A80" s="148"/>
      <c r="B80" s="148"/>
      <c r="C80" s="148"/>
      <c r="D80" s="148"/>
      <c r="E80" s="148"/>
      <c r="F80" s="148"/>
      <c r="G80" s="148"/>
      <c r="H80" s="148"/>
      <c r="I80" s="14"/>
      <c r="J80" s="14"/>
      <c r="K80" s="14"/>
      <c r="L80" s="14"/>
      <c r="M80" s="14"/>
      <c r="N80" s="14"/>
      <c r="O80" s="14"/>
      <c r="P80" s="14"/>
      <c r="Q80" s="14"/>
      <c r="R80" s="14"/>
      <c r="S80" s="14"/>
      <c r="T80" s="14"/>
      <c r="U80" s="14"/>
      <c r="V80" s="14"/>
      <c r="W80" s="14"/>
      <c r="X80" s="14"/>
      <c r="Y80" s="14"/>
      <c r="Z80" s="14"/>
      <c r="AA80" s="14"/>
      <c r="AB80" s="14"/>
      <c r="AC80" s="14"/>
      <c r="AD80" s="14"/>
      <c r="AE80" s="14"/>
      <c r="AF80" s="14"/>
      <c r="AG80" s="14"/>
      <c r="AH80" s="14"/>
      <c r="AI80" s="14"/>
      <c r="AJ80" s="14"/>
      <c r="AK80" s="14"/>
    </row>
    <row r="81" spans="1:37" x14ac:dyDescent="0.25">
      <c r="A81" s="148"/>
      <c r="B81" s="148"/>
      <c r="C81" s="148"/>
      <c r="D81" s="148"/>
      <c r="E81" s="148"/>
      <c r="F81" s="148"/>
      <c r="G81" s="148"/>
      <c r="H81" s="148"/>
      <c r="I81" s="14"/>
      <c r="J81" s="14"/>
      <c r="K81" s="14"/>
      <c r="L81" s="14"/>
      <c r="M81" s="14"/>
      <c r="N81" s="14"/>
      <c r="O81" s="14"/>
      <c r="P81" s="14"/>
      <c r="Q81" s="14"/>
      <c r="R81" s="14"/>
      <c r="S81" s="14"/>
      <c r="T81" s="14"/>
      <c r="U81" s="14"/>
      <c r="V81" s="14"/>
      <c r="W81" s="14"/>
      <c r="X81" s="14"/>
      <c r="Y81" s="14"/>
      <c r="Z81" s="14"/>
      <c r="AA81" s="14"/>
      <c r="AB81" s="14"/>
      <c r="AC81" s="14"/>
      <c r="AD81" s="14"/>
      <c r="AE81" s="14"/>
      <c r="AF81" s="14"/>
      <c r="AG81" s="14"/>
      <c r="AH81" s="14"/>
      <c r="AI81" s="14"/>
      <c r="AJ81" s="14"/>
      <c r="AK81" s="14"/>
    </row>
    <row r="82" spans="1:37" x14ac:dyDescent="0.25">
      <c r="A82" s="148"/>
      <c r="B82" s="148"/>
      <c r="C82" s="148"/>
      <c r="D82" s="148"/>
      <c r="E82" s="148"/>
      <c r="F82" s="148"/>
      <c r="G82" s="148"/>
      <c r="H82" s="148"/>
      <c r="I82" s="14"/>
      <c r="J82" s="14"/>
      <c r="K82" s="14"/>
      <c r="L82" s="14"/>
      <c r="M82" s="14"/>
      <c r="N82" s="14"/>
      <c r="O82" s="14"/>
      <c r="P82" s="14"/>
      <c r="Q82" s="14"/>
      <c r="R82" s="14"/>
      <c r="S82" s="14"/>
      <c r="T82" s="14"/>
      <c r="U82" s="14"/>
      <c r="V82" s="14"/>
      <c r="W82" s="14"/>
      <c r="X82" s="14"/>
      <c r="Y82" s="14"/>
      <c r="Z82" s="14"/>
      <c r="AA82" s="14"/>
      <c r="AB82" s="14"/>
      <c r="AC82" s="14"/>
      <c r="AD82" s="14"/>
      <c r="AE82" s="14"/>
      <c r="AF82" s="14"/>
      <c r="AG82" s="14"/>
      <c r="AH82" s="14"/>
      <c r="AI82" s="14"/>
      <c r="AJ82" s="14"/>
      <c r="AK82" s="14"/>
    </row>
    <row r="83" spans="1:37" x14ac:dyDescent="0.25">
      <c r="A83" s="148"/>
      <c r="B83" s="148"/>
      <c r="C83" s="148"/>
      <c r="D83" s="148"/>
      <c r="E83" s="148"/>
      <c r="F83" s="148"/>
      <c r="G83" s="148"/>
      <c r="H83" s="148"/>
      <c r="I83" s="14"/>
      <c r="J83" s="14"/>
      <c r="K83" s="14"/>
      <c r="L83" s="14"/>
      <c r="M83" s="14"/>
      <c r="N83" s="14"/>
      <c r="O83" s="14"/>
      <c r="P83" s="14"/>
      <c r="Q83" s="14"/>
      <c r="R83" s="14"/>
      <c r="S83" s="14"/>
      <c r="T83" s="14"/>
      <c r="U83" s="14"/>
      <c r="V83" s="14"/>
      <c r="W83" s="14"/>
      <c r="X83" s="14"/>
      <c r="Y83" s="14"/>
      <c r="Z83" s="14"/>
      <c r="AA83" s="14"/>
      <c r="AB83" s="14"/>
      <c r="AC83" s="14"/>
      <c r="AD83" s="14"/>
      <c r="AE83" s="14"/>
      <c r="AF83" s="14"/>
      <c r="AG83" s="14"/>
      <c r="AH83" s="14"/>
      <c r="AI83" s="14"/>
      <c r="AJ83" s="14"/>
      <c r="AK83" s="14"/>
    </row>
    <row r="84" spans="1:37" x14ac:dyDescent="0.25">
      <c r="A84" s="148"/>
      <c r="B84" s="148"/>
      <c r="C84" s="148"/>
      <c r="D84" s="148"/>
      <c r="E84" s="148"/>
      <c r="F84" s="148"/>
      <c r="G84" s="148"/>
      <c r="H84" s="148"/>
      <c r="I84" s="14"/>
      <c r="J84" s="14"/>
      <c r="K84" s="14"/>
      <c r="L84" s="14"/>
      <c r="M84" s="14"/>
      <c r="N84" s="14"/>
      <c r="O84" s="14"/>
      <c r="P84" s="14"/>
      <c r="Q84" s="14"/>
      <c r="R84" s="14"/>
      <c r="S84" s="14"/>
      <c r="T84" s="14"/>
      <c r="U84" s="14"/>
      <c r="V84" s="14"/>
      <c r="W84" s="14"/>
      <c r="X84" s="14"/>
      <c r="Y84" s="14"/>
      <c r="Z84" s="14"/>
      <c r="AA84" s="14"/>
      <c r="AB84" s="14"/>
      <c r="AC84" s="14"/>
      <c r="AD84" s="14"/>
      <c r="AE84" s="14"/>
      <c r="AF84" s="14"/>
      <c r="AG84" s="14"/>
      <c r="AH84" s="14"/>
      <c r="AI84" s="14"/>
      <c r="AJ84" s="14"/>
      <c r="AK84" s="14"/>
    </row>
    <row r="85" spans="1:37" x14ac:dyDescent="0.25">
      <c r="A85" s="148"/>
      <c r="B85" s="148"/>
      <c r="C85" s="148"/>
      <c r="D85" s="148"/>
      <c r="E85" s="148"/>
      <c r="F85" s="148"/>
      <c r="G85" s="148"/>
      <c r="H85" s="148"/>
      <c r="I85" s="14"/>
      <c r="J85" s="14"/>
      <c r="K85" s="14"/>
      <c r="L85" s="14"/>
      <c r="M85" s="14"/>
      <c r="N85" s="14"/>
      <c r="O85" s="14"/>
      <c r="P85" s="14"/>
      <c r="Q85" s="14"/>
      <c r="R85" s="14"/>
      <c r="S85" s="14"/>
      <c r="T85" s="14"/>
      <c r="U85" s="14"/>
      <c r="V85" s="14"/>
      <c r="W85" s="14"/>
      <c r="X85" s="14"/>
      <c r="Y85" s="14"/>
      <c r="Z85" s="14"/>
      <c r="AA85" s="14"/>
      <c r="AB85" s="14"/>
      <c r="AC85" s="14"/>
      <c r="AD85" s="14"/>
      <c r="AE85" s="14"/>
      <c r="AF85" s="14"/>
      <c r="AG85" s="14"/>
      <c r="AH85" s="14"/>
      <c r="AI85" s="14"/>
      <c r="AJ85" s="14"/>
      <c r="AK85" s="14"/>
    </row>
    <row r="86" spans="1:37" x14ac:dyDescent="0.25">
      <c r="A86" s="148"/>
      <c r="B86" s="148"/>
      <c r="C86" s="148"/>
      <c r="D86" s="148"/>
      <c r="E86" s="148"/>
      <c r="F86" s="148"/>
      <c r="G86" s="148"/>
      <c r="H86" s="148"/>
      <c r="I86" s="14"/>
      <c r="J86" s="14"/>
      <c r="K86" s="14"/>
      <c r="L86" s="14"/>
      <c r="M86" s="14"/>
      <c r="N86" s="14"/>
      <c r="O86" s="14"/>
      <c r="P86" s="14"/>
      <c r="Q86" s="14"/>
      <c r="R86" s="14"/>
      <c r="S86" s="14"/>
      <c r="T86" s="14"/>
      <c r="U86" s="14"/>
      <c r="V86" s="14"/>
      <c r="W86" s="14"/>
      <c r="X86" s="14"/>
      <c r="Y86" s="14"/>
      <c r="Z86" s="14"/>
      <c r="AA86" s="14"/>
      <c r="AB86" s="14"/>
      <c r="AC86" s="14"/>
      <c r="AD86" s="14"/>
      <c r="AE86" s="14"/>
      <c r="AF86" s="14"/>
      <c r="AG86" s="14"/>
      <c r="AH86" s="14"/>
      <c r="AI86" s="14"/>
      <c r="AJ86" s="14"/>
      <c r="AK86" s="14"/>
    </row>
    <row r="87" spans="1:37" x14ac:dyDescent="0.25">
      <c r="A87" s="148"/>
      <c r="B87" s="148"/>
      <c r="C87" s="148"/>
      <c r="D87" s="148"/>
      <c r="E87" s="148"/>
      <c r="F87" s="148"/>
      <c r="G87" s="148"/>
      <c r="H87" s="148"/>
      <c r="I87" s="14"/>
      <c r="J87" s="14"/>
      <c r="K87" s="14"/>
      <c r="L87" s="14"/>
      <c r="M87" s="14"/>
      <c r="N87" s="14"/>
      <c r="O87" s="14"/>
      <c r="P87" s="14"/>
      <c r="Q87" s="14"/>
      <c r="R87" s="14"/>
      <c r="S87" s="14"/>
      <c r="T87" s="14"/>
      <c r="U87" s="14"/>
      <c r="V87" s="14"/>
      <c r="W87" s="14"/>
      <c r="X87" s="14"/>
      <c r="Y87" s="14"/>
      <c r="Z87" s="14"/>
      <c r="AA87" s="14"/>
      <c r="AB87" s="14"/>
      <c r="AC87" s="14"/>
      <c r="AD87" s="14"/>
      <c r="AE87" s="14"/>
      <c r="AF87" s="14"/>
      <c r="AG87" s="14"/>
      <c r="AH87" s="14"/>
      <c r="AI87" s="14"/>
      <c r="AJ87" s="14"/>
      <c r="AK87" s="14"/>
    </row>
    <row r="88" spans="1:37" x14ac:dyDescent="0.25">
      <c r="A88" s="148"/>
      <c r="B88" s="148"/>
      <c r="C88" s="148"/>
      <c r="D88" s="148"/>
      <c r="E88" s="148"/>
      <c r="F88" s="148"/>
      <c r="G88" s="148"/>
      <c r="H88" s="148"/>
      <c r="I88" s="14"/>
      <c r="J88" s="14"/>
      <c r="K88" s="14"/>
      <c r="L88" s="14"/>
      <c r="M88" s="14"/>
      <c r="N88" s="14"/>
      <c r="O88" s="14"/>
      <c r="P88" s="14"/>
      <c r="Q88" s="14"/>
      <c r="R88" s="14"/>
      <c r="S88" s="14"/>
      <c r="T88" s="14"/>
      <c r="U88" s="14"/>
      <c r="V88" s="14"/>
      <c r="W88" s="14"/>
      <c r="X88" s="14"/>
      <c r="Y88" s="14"/>
      <c r="Z88" s="14"/>
      <c r="AA88" s="14"/>
      <c r="AB88" s="14"/>
      <c r="AC88" s="14"/>
      <c r="AD88" s="14"/>
      <c r="AE88" s="14"/>
      <c r="AF88" s="14"/>
      <c r="AG88" s="14"/>
      <c r="AH88" s="14"/>
      <c r="AI88" s="14"/>
      <c r="AJ88" s="14"/>
      <c r="AK88" s="14"/>
    </row>
    <row r="89" spans="1:37" x14ac:dyDescent="0.25">
      <c r="A89" s="148"/>
      <c r="B89" s="148"/>
      <c r="C89" s="148"/>
      <c r="D89" s="148"/>
      <c r="E89" s="148"/>
      <c r="F89" s="148"/>
      <c r="G89" s="148"/>
      <c r="H89" s="148"/>
      <c r="I89" s="14"/>
      <c r="J89" s="14"/>
      <c r="K89" s="14"/>
      <c r="L89" s="14"/>
      <c r="M89" s="14"/>
      <c r="N89" s="14"/>
      <c r="O89" s="14"/>
      <c r="P89" s="14"/>
      <c r="Q89" s="14"/>
      <c r="R89" s="14"/>
      <c r="S89" s="14"/>
      <c r="T89" s="14"/>
      <c r="U89" s="14"/>
      <c r="V89" s="14"/>
      <c r="W89" s="14"/>
      <c r="X89" s="14"/>
      <c r="Y89" s="14"/>
      <c r="Z89" s="14"/>
      <c r="AA89" s="14"/>
      <c r="AB89" s="14"/>
      <c r="AC89" s="14"/>
      <c r="AD89" s="14"/>
      <c r="AE89" s="14"/>
      <c r="AF89" s="14"/>
      <c r="AG89" s="14"/>
      <c r="AH89" s="14"/>
      <c r="AI89" s="14"/>
      <c r="AJ89" s="14"/>
      <c r="AK89" s="14"/>
    </row>
    <row r="90" spans="1:37" x14ac:dyDescent="0.25">
      <c r="A90" s="148"/>
      <c r="B90" s="148"/>
      <c r="C90" s="148"/>
      <c r="D90" s="148"/>
      <c r="E90" s="148"/>
      <c r="F90" s="148"/>
      <c r="G90" s="148"/>
      <c r="H90" s="148"/>
      <c r="I90" s="14"/>
      <c r="J90" s="14"/>
      <c r="K90" s="14"/>
      <c r="L90" s="14"/>
      <c r="M90" s="14"/>
      <c r="N90" s="14"/>
      <c r="O90" s="14"/>
      <c r="P90" s="14"/>
      <c r="Q90" s="14"/>
      <c r="R90" s="14"/>
      <c r="S90" s="14"/>
      <c r="T90" s="14"/>
      <c r="U90" s="14"/>
      <c r="V90" s="14"/>
      <c r="W90" s="14"/>
      <c r="X90" s="14"/>
      <c r="Y90" s="14"/>
      <c r="Z90" s="14"/>
      <c r="AA90" s="14"/>
      <c r="AB90" s="14"/>
      <c r="AC90" s="14"/>
      <c r="AD90" s="14"/>
      <c r="AE90" s="14"/>
      <c r="AF90" s="14"/>
      <c r="AG90" s="14"/>
      <c r="AH90" s="14"/>
      <c r="AI90" s="14"/>
      <c r="AJ90" s="14"/>
      <c r="AK90" s="14"/>
    </row>
    <row r="91" spans="1:37" x14ac:dyDescent="0.25">
      <c r="A91" s="148"/>
      <c r="B91" s="148"/>
      <c r="C91" s="148"/>
      <c r="D91" s="148"/>
      <c r="E91" s="148"/>
      <c r="F91" s="148"/>
      <c r="G91" s="148"/>
      <c r="H91" s="148"/>
      <c r="I91" s="14"/>
      <c r="J91" s="14"/>
      <c r="K91" s="14"/>
      <c r="L91" s="14"/>
      <c r="M91" s="14"/>
      <c r="N91" s="14"/>
      <c r="O91" s="14"/>
      <c r="P91" s="14"/>
      <c r="Q91" s="14"/>
      <c r="R91" s="14"/>
      <c r="S91" s="14"/>
      <c r="T91" s="14"/>
      <c r="U91" s="14"/>
      <c r="V91" s="14"/>
      <c r="W91" s="14"/>
      <c r="X91" s="14"/>
      <c r="Y91" s="14"/>
      <c r="Z91" s="14"/>
      <c r="AA91" s="14"/>
      <c r="AB91" s="14"/>
      <c r="AC91" s="14"/>
      <c r="AD91" s="14"/>
      <c r="AE91" s="14"/>
      <c r="AF91" s="14"/>
      <c r="AG91" s="14"/>
      <c r="AH91" s="14"/>
      <c r="AI91" s="14"/>
      <c r="AJ91" s="14"/>
      <c r="AK91" s="14"/>
    </row>
    <row r="92" spans="1:37" x14ac:dyDescent="0.25">
      <c r="A92" s="148"/>
      <c r="B92" s="148"/>
      <c r="C92" s="148"/>
      <c r="D92" s="148"/>
      <c r="E92" s="148"/>
      <c r="F92" s="148"/>
      <c r="G92" s="148"/>
      <c r="H92" s="148"/>
      <c r="I92" s="14"/>
      <c r="J92" s="14"/>
      <c r="K92" s="14"/>
      <c r="L92" s="14"/>
      <c r="M92" s="14"/>
      <c r="N92" s="14"/>
      <c r="O92" s="14"/>
      <c r="P92" s="14"/>
      <c r="Q92" s="14"/>
      <c r="R92" s="14"/>
      <c r="S92" s="14"/>
      <c r="T92" s="14"/>
      <c r="U92" s="14"/>
      <c r="V92" s="14"/>
      <c r="W92" s="14"/>
      <c r="X92" s="14"/>
      <c r="Y92" s="14"/>
      <c r="Z92" s="14"/>
      <c r="AA92" s="14"/>
      <c r="AB92" s="14"/>
      <c r="AC92" s="14"/>
      <c r="AD92" s="14"/>
      <c r="AE92" s="14"/>
      <c r="AF92" s="14"/>
      <c r="AG92" s="14"/>
      <c r="AH92" s="14"/>
      <c r="AI92" s="14"/>
      <c r="AJ92" s="14"/>
      <c r="AK92" s="14"/>
    </row>
    <row r="93" spans="1:37" x14ac:dyDescent="0.25">
      <c r="A93" s="148"/>
      <c r="B93" s="148"/>
      <c r="C93" s="148"/>
      <c r="D93" s="148"/>
      <c r="E93" s="148"/>
      <c r="F93" s="148"/>
      <c r="G93" s="148"/>
      <c r="H93" s="148"/>
      <c r="I93" s="14"/>
      <c r="J93" s="14"/>
      <c r="K93" s="14"/>
      <c r="L93" s="14"/>
      <c r="M93" s="14"/>
      <c r="N93" s="14"/>
      <c r="O93" s="14"/>
      <c r="P93" s="14"/>
      <c r="Q93" s="14"/>
      <c r="R93" s="14"/>
      <c r="S93" s="14"/>
      <c r="T93" s="14"/>
      <c r="U93" s="14"/>
      <c r="V93" s="14"/>
      <c r="W93" s="14"/>
      <c r="X93" s="14"/>
      <c r="Y93" s="14"/>
      <c r="Z93" s="14"/>
      <c r="AA93" s="14"/>
      <c r="AB93" s="14"/>
      <c r="AC93" s="14"/>
      <c r="AD93" s="14"/>
      <c r="AE93" s="14"/>
      <c r="AF93" s="14"/>
      <c r="AG93" s="14"/>
      <c r="AH93" s="14"/>
      <c r="AI93" s="14"/>
      <c r="AJ93" s="14"/>
      <c r="AK93" s="14"/>
    </row>
    <row r="94" spans="1:37" x14ac:dyDescent="0.25">
      <c r="A94" s="148"/>
      <c r="B94" s="148"/>
      <c r="C94" s="148"/>
      <c r="D94" s="148"/>
      <c r="E94" s="148"/>
      <c r="F94" s="148"/>
      <c r="G94" s="148"/>
      <c r="H94" s="148"/>
      <c r="I94" s="14"/>
      <c r="J94" s="14"/>
      <c r="K94" s="14"/>
      <c r="L94" s="14"/>
      <c r="M94" s="14"/>
      <c r="N94" s="14"/>
      <c r="O94" s="14"/>
      <c r="P94" s="14"/>
      <c r="Q94" s="14"/>
      <c r="R94" s="14"/>
      <c r="S94" s="14"/>
      <c r="T94" s="14"/>
      <c r="U94" s="14"/>
      <c r="V94" s="14"/>
      <c r="W94" s="14"/>
      <c r="X94" s="14"/>
      <c r="Y94" s="14"/>
      <c r="Z94" s="14"/>
      <c r="AA94" s="14"/>
      <c r="AB94" s="14"/>
      <c r="AC94" s="14"/>
      <c r="AD94" s="14"/>
      <c r="AE94" s="14"/>
      <c r="AF94" s="14"/>
      <c r="AG94" s="14"/>
      <c r="AH94" s="14"/>
      <c r="AI94" s="14"/>
      <c r="AJ94" s="14"/>
      <c r="AK94" s="14"/>
    </row>
    <row r="95" spans="1:37" x14ac:dyDescent="0.25">
      <c r="A95" s="148"/>
      <c r="B95" s="148"/>
      <c r="C95" s="148"/>
      <c r="D95" s="148"/>
      <c r="E95" s="148"/>
      <c r="F95" s="148"/>
      <c r="G95" s="148"/>
      <c r="H95" s="148"/>
      <c r="I95" s="14"/>
      <c r="J95" s="14"/>
      <c r="K95" s="14"/>
      <c r="L95" s="14"/>
      <c r="M95" s="14"/>
      <c r="N95" s="14"/>
      <c r="O95" s="14"/>
      <c r="P95" s="14"/>
      <c r="Q95" s="14"/>
      <c r="R95" s="14"/>
      <c r="S95" s="14"/>
      <c r="T95" s="14"/>
      <c r="U95" s="14"/>
      <c r="V95" s="14"/>
      <c r="W95" s="14"/>
      <c r="X95" s="14"/>
      <c r="Y95" s="14"/>
      <c r="Z95" s="14"/>
      <c r="AA95" s="14"/>
      <c r="AB95" s="14"/>
      <c r="AC95" s="14"/>
      <c r="AD95" s="14"/>
      <c r="AE95" s="14"/>
      <c r="AF95" s="14"/>
      <c r="AG95" s="14"/>
      <c r="AH95" s="14"/>
      <c r="AI95" s="14"/>
      <c r="AJ95" s="14"/>
      <c r="AK95" s="14"/>
    </row>
    <row r="96" spans="1:37" x14ac:dyDescent="0.25">
      <c r="A96" s="148"/>
      <c r="B96" s="148"/>
      <c r="C96" s="148"/>
      <c r="D96" s="148"/>
      <c r="E96" s="148"/>
      <c r="F96" s="148"/>
      <c r="G96" s="148"/>
      <c r="H96" s="148"/>
      <c r="I96" s="14"/>
      <c r="J96" s="14"/>
      <c r="K96" s="14"/>
      <c r="L96" s="14"/>
      <c r="M96" s="14"/>
      <c r="N96" s="14"/>
      <c r="O96" s="14"/>
      <c r="P96" s="14"/>
      <c r="Q96" s="14"/>
      <c r="R96" s="14"/>
      <c r="S96" s="14"/>
      <c r="T96" s="14"/>
      <c r="U96" s="14"/>
      <c r="V96" s="14"/>
      <c r="W96" s="14"/>
      <c r="X96" s="14"/>
      <c r="Y96" s="14"/>
      <c r="Z96" s="14"/>
      <c r="AA96" s="14"/>
      <c r="AB96" s="14"/>
      <c r="AC96" s="14"/>
      <c r="AD96" s="14"/>
      <c r="AE96" s="14"/>
      <c r="AF96" s="14"/>
      <c r="AG96" s="14"/>
      <c r="AH96" s="14"/>
      <c r="AI96" s="14"/>
      <c r="AJ96" s="14"/>
      <c r="AK96" s="14"/>
    </row>
    <row r="97" spans="1:37" x14ac:dyDescent="0.25">
      <c r="A97" s="148"/>
      <c r="B97" s="148"/>
      <c r="C97" s="148"/>
      <c r="D97" s="148"/>
      <c r="E97" s="148"/>
      <c r="F97" s="148"/>
      <c r="G97" s="148"/>
      <c r="H97" s="148"/>
      <c r="I97" s="14"/>
      <c r="J97" s="14"/>
      <c r="K97" s="14"/>
      <c r="L97" s="14"/>
      <c r="M97" s="14"/>
      <c r="N97" s="14"/>
      <c r="O97" s="14"/>
      <c r="P97" s="14"/>
      <c r="Q97" s="14"/>
      <c r="R97" s="14"/>
      <c r="S97" s="14"/>
      <c r="T97" s="14"/>
      <c r="U97" s="14"/>
      <c r="V97" s="14"/>
      <c r="W97" s="14"/>
      <c r="X97" s="14"/>
      <c r="Y97" s="14"/>
      <c r="Z97" s="14"/>
      <c r="AA97" s="14"/>
      <c r="AB97" s="14"/>
      <c r="AC97" s="14"/>
      <c r="AD97" s="14"/>
      <c r="AE97" s="14"/>
      <c r="AF97" s="14"/>
      <c r="AG97" s="14"/>
      <c r="AH97" s="14"/>
      <c r="AI97" s="14"/>
      <c r="AJ97" s="14"/>
      <c r="AK97" s="14"/>
    </row>
    <row r="98" spans="1:37" x14ac:dyDescent="0.25">
      <c r="A98" s="148"/>
      <c r="B98" s="148"/>
      <c r="C98" s="148"/>
      <c r="D98" s="148"/>
      <c r="E98" s="148"/>
      <c r="F98" s="148"/>
      <c r="G98" s="148"/>
      <c r="H98" s="148"/>
      <c r="I98" s="14"/>
      <c r="J98" s="14"/>
      <c r="K98" s="14"/>
      <c r="L98" s="14"/>
      <c r="M98" s="14"/>
      <c r="N98" s="14"/>
      <c r="O98" s="14"/>
      <c r="P98" s="14"/>
      <c r="Q98" s="14"/>
      <c r="R98" s="14"/>
      <c r="S98" s="14"/>
      <c r="T98" s="14"/>
      <c r="U98" s="14"/>
      <c r="V98" s="14"/>
      <c r="W98" s="14"/>
      <c r="X98" s="14"/>
      <c r="Y98" s="14"/>
      <c r="Z98" s="14"/>
      <c r="AA98" s="14"/>
      <c r="AB98" s="14"/>
      <c r="AC98" s="14"/>
      <c r="AD98" s="14"/>
      <c r="AE98" s="14"/>
      <c r="AF98" s="14"/>
      <c r="AG98" s="14"/>
      <c r="AH98" s="14"/>
      <c r="AI98" s="14"/>
      <c r="AJ98" s="14"/>
      <c r="AK98" s="14"/>
    </row>
    <row r="99" spans="1:37" x14ac:dyDescent="0.25">
      <c r="A99" s="148"/>
      <c r="B99" s="148"/>
      <c r="C99" s="148"/>
      <c r="D99" s="148"/>
      <c r="E99" s="148"/>
      <c r="F99" s="148"/>
      <c r="G99" s="148"/>
      <c r="H99" s="148"/>
      <c r="I99" s="14"/>
      <c r="J99" s="14"/>
      <c r="K99" s="14"/>
      <c r="L99" s="14"/>
      <c r="M99" s="14"/>
      <c r="N99" s="14"/>
      <c r="O99" s="14"/>
      <c r="P99" s="14"/>
      <c r="Q99" s="14"/>
      <c r="R99" s="14"/>
      <c r="S99" s="14"/>
      <c r="T99" s="14"/>
      <c r="U99" s="14"/>
      <c r="V99" s="14"/>
      <c r="W99" s="14"/>
      <c r="X99" s="14"/>
      <c r="Y99" s="14"/>
      <c r="Z99" s="14"/>
      <c r="AA99" s="14"/>
      <c r="AB99" s="14"/>
      <c r="AC99" s="14"/>
      <c r="AD99" s="14"/>
      <c r="AE99" s="14"/>
      <c r="AF99" s="14"/>
      <c r="AG99" s="14"/>
      <c r="AH99" s="14"/>
      <c r="AI99" s="14"/>
      <c r="AJ99" s="14"/>
      <c r="AK99" s="14"/>
    </row>
    <row r="100" spans="1:37" x14ac:dyDescent="0.25">
      <c r="A100" s="148"/>
      <c r="B100" s="148"/>
      <c r="C100" s="148"/>
      <c r="D100" s="148"/>
      <c r="E100" s="148"/>
      <c r="F100" s="148"/>
      <c r="G100" s="148"/>
      <c r="H100" s="148"/>
      <c r="I100" s="14"/>
      <c r="J100" s="14"/>
      <c r="K100" s="14"/>
      <c r="L100" s="14"/>
      <c r="M100" s="14"/>
      <c r="N100" s="14"/>
      <c r="O100" s="14"/>
      <c r="P100" s="14"/>
      <c r="Q100" s="14"/>
      <c r="R100" s="14"/>
      <c r="S100" s="14"/>
      <c r="T100" s="14"/>
      <c r="U100" s="14"/>
      <c r="V100" s="14"/>
      <c r="W100" s="14"/>
      <c r="X100" s="14"/>
      <c r="Y100" s="14"/>
      <c r="Z100" s="14"/>
      <c r="AA100" s="14"/>
      <c r="AB100" s="14"/>
      <c r="AC100" s="14"/>
      <c r="AD100" s="14"/>
      <c r="AE100" s="14"/>
      <c r="AF100" s="14"/>
      <c r="AG100" s="14"/>
      <c r="AH100" s="14"/>
      <c r="AI100" s="14"/>
      <c r="AJ100" s="14"/>
      <c r="AK100" s="14"/>
    </row>
    <row r="101" spans="1:37" x14ac:dyDescent="0.25">
      <c r="A101" s="148"/>
      <c r="B101" s="148"/>
      <c r="C101" s="148"/>
      <c r="D101" s="148"/>
      <c r="E101" s="148"/>
      <c r="F101" s="148"/>
      <c r="G101" s="148"/>
      <c r="H101" s="148"/>
      <c r="I101" s="14"/>
      <c r="J101" s="14"/>
      <c r="K101" s="14"/>
      <c r="L101" s="14"/>
      <c r="M101" s="14"/>
      <c r="N101" s="14"/>
      <c r="O101" s="14"/>
      <c r="P101" s="14"/>
      <c r="Q101" s="14"/>
      <c r="R101" s="14"/>
      <c r="S101" s="14"/>
      <c r="T101" s="14"/>
      <c r="U101" s="14"/>
      <c r="V101" s="14"/>
      <c r="W101" s="14"/>
      <c r="X101" s="14"/>
      <c r="Y101" s="14"/>
      <c r="Z101" s="14"/>
      <c r="AA101" s="14"/>
      <c r="AB101" s="14"/>
      <c r="AC101" s="14"/>
      <c r="AD101" s="14"/>
      <c r="AE101" s="14"/>
      <c r="AF101" s="14"/>
      <c r="AG101" s="14"/>
      <c r="AH101" s="14"/>
      <c r="AI101" s="14"/>
      <c r="AJ101" s="14"/>
      <c r="AK101" s="14"/>
    </row>
    <row r="102" spans="1:37" x14ac:dyDescent="0.25">
      <c r="A102" s="148"/>
      <c r="B102" s="148"/>
      <c r="C102" s="148"/>
      <c r="D102" s="148"/>
      <c r="E102" s="148"/>
      <c r="F102" s="148"/>
      <c r="G102" s="148"/>
      <c r="H102" s="148"/>
      <c r="I102" s="14"/>
      <c r="J102" s="14"/>
      <c r="K102" s="14"/>
      <c r="L102" s="14"/>
      <c r="M102" s="14"/>
      <c r="N102" s="14"/>
      <c r="O102" s="14"/>
      <c r="P102" s="14"/>
      <c r="Q102" s="14"/>
      <c r="R102" s="14"/>
      <c r="S102" s="14"/>
      <c r="T102" s="14"/>
      <c r="U102" s="14"/>
      <c r="V102" s="14"/>
      <c r="W102" s="14"/>
      <c r="X102" s="14"/>
      <c r="Y102" s="14"/>
      <c r="Z102" s="14"/>
      <c r="AA102" s="14"/>
      <c r="AB102" s="14"/>
      <c r="AC102" s="14"/>
      <c r="AD102" s="14"/>
      <c r="AE102" s="14"/>
      <c r="AF102" s="14"/>
      <c r="AG102" s="14"/>
      <c r="AH102" s="14"/>
      <c r="AI102" s="14"/>
      <c r="AJ102" s="14"/>
      <c r="AK102" s="14"/>
    </row>
    <row r="103" spans="1:37" x14ac:dyDescent="0.25">
      <c r="A103" s="148"/>
      <c r="B103" s="148"/>
      <c r="C103" s="148"/>
      <c r="D103" s="148"/>
      <c r="E103" s="148"/>
      <c r="F103" s="148"/>
      <c r="G103" s="148"/>
      <c r="H103" s="148"/>
      <c r="I103" s="14"/>
      <c r="J103" s="14"/>
      <c r="K103" s="14"/>
      <c r="L103" s="14"/>
      <c r="M103" s="14"/>
      <c r="N103" s="14"/>
      <c r="O103" s="14"/>
      <c r="P103" s="14"/>
      <c r="Q103" s="14"/>
      <c r="R103" s="14"/>
      <c r="S103" s="14"/>
      <c r="T103" s="14"/>
      <c r="U103" s="14"/>
      <c r="V103" s="14"/>
      <c r="W103" s="14"/>
      <c r="X103" s="14"/>
      <c r="Y103" s="14"/>
      <c r="Z103" s="14"/>
      <c r="AA103" s="14"/>
      <c r="AB103" s="14"/>
      <c r="AC103" s="14"/>
      <c r="AD103" s="14"/>
      <c r="AE103" s="14"/>
      <c r="AF103" s="14"/>
      <c r="AG103" s="14"/>
      <c r="AH103" s="14"/>
      <c r="AI103" s="14"/>
      <c r="AJ103" s="14"/>
      <c r="AK103" s="14"/>
    </row>
    <row r="104" spans="1:37" x14ac:dyDescent="0.25">
      <c r="A104" s="148"/>
      <c r="B104" s="148"/>
      <c r="C104" s="148"/>
      <c r="D104" s="148"/>
      <c r="E104" s="148"/>
      <c r="F104" s="148"/>
      <c r="G104" s="148"/>
      <c r="H104" s="148"/>
      <c r="I104" s="14"/>
      <c r="J104" s="14"/>
      <c r="K104" s="14"/>
      <c r="L104" s="14"/>
      <c r="M104" s="14"/>
      <c r="N104" s="14"/>
      <c r="O104" s="14"/>
      <c r="P104" s="14"/>
      <c r="Q104" s="14"/>
      <c r="R104" s="14"/>
      <c r="S104" s="14"/>
      <c r="T104" s="14"/>
      <c r="U104" s="14"/>
      <c r="V104" s="14"/>
      <c r="W104" s="14"/>
      <c r="X104" s="14"/>
      <c r="Y104" s="14"/>
      <c r="Z104" s="14"/>
      <c r="AA104" s="14"/>
      <c r="AB104" s="14"/>
      <c r="AC104" s="14"/>
      <c r="AD104" s="14"/>
      <c r="AE104" s="14"/>
      <c r="AF104" s="14"/>
      <c r="AG104" s="14"/>
      <c r="AH104" s="14"/>
      <c r="AI104" s="14"/>
      <c r="AJ104" s="14"/>
      <c r="AK104" s="14"/>
    </row>
    <row r="105" spans="1:37" x14ac:dyDescent="0.25">
      <c r="A105" s="148"/>
      <c r="B105" s="148"/>
      <c r="C105" s="148"/>
      <c r="D105" s="148"/>
      <c r="E105" s="148"/>
      <c r="F105" s="148"/>
      <c r="G105" s="148"/>
      <c r="H105" s="148"/>
      <c r="I105" s="14"/>
      <c r="J105" s="14"/>
      <c r="K105" s="14"/>
      <c r="L105" s="14"/>
      <c r="M105" s="14"/>
      <c r="N105" s="14"/>
      <c r="O105" s="14"/>
      <c r="P105" s="14"/>
      <c r="Q105" s="14"/>
      <c r="R105" s="14"/>
      <c r="S105" s="14"/>
      <c r="T105" s="14"/>
      <c r="U105" s="14"/>
      <c r="V105" s="14"/>
      <c r="W105" s="14"/>
      <c r="X105" s="14"/>
      <c r="Y105" s="14"/>
      <c r="Z105" s="14"/>
      <c r="AA105" s="14"/>
      <c r="AB105" s="14"/>
      <c r="AC105" s="14"/>
      <c r="AD105" s="14"/>
      <c r="AE105" s="14"/>
      <c r="AF105" s="14"/>
      <c r="AG105" s="14"/>
      <c r="AH105" s="14"/>
      <c r="AI105" s="14"/>
      <c r="AJ105" s="14"/>
      <c r="AK105" s="14"/>
    </row>
    <row r="106" spans="1:37" x14ac:dyDescent="0.25">
      <c r="A106" s="148"/>
      <c r="B106" s="148"/>
      <c r="C106" s="148"/>
      <c r="D106" s="148"/>
      <c r="E106" s="148"/>
      <c r="F106" s="148"/>
      <c r="G106" s="148"/>
      <c r="H106" s="148"/>
      <c r="I106" s="14"/>
      <c r="J106" s="14"/>
      <c r="K106" s="14"/>
      <c r="L106" s="14"/>
      <c r="M106" s="14"/>
      <c r="N106" s="14"/>
      <c r="O106" s="14"/>
      <c r="P106" s="14"/>
      <c r="Q106" s="14"/>
      <c r="R106" s="14"/>
      <c r="S106" s="14"/>
      <c r="T106" s="14"/>
      <c r="U106" s="14"/>
      <c r="V106" s="14"/>
      <c r="W106" s="14"/>
      <c r="X106" s="14"/>
      <c r="Y106" s="14"/>
      <c r="Z106" s="14"/>
      <c r="AA106" s="14"/>
      <c r="AB106" s="14"/>
      <c r="AC106" s="14"/>
      <c r="AD106" s="14"/>
      <c r="AE106" s="14"/>
      <c r="AF106" s="14"/>
      <c r="AG106" s="14"/>
      <c r="AH106" s="14"/>
      <c r="AI106" s="14"/>
      <c r="AJ106" s="14"/>
      <c r="AK106" s="14"/>
    </row>
    <row r="107" spans="1:37" x14ac:dyDescent="0.25">
      <c r="A107" s="148"/>
      <c r="B107" s="148"/>
      <c r="C107" s="148"/>
      <c r="D107" s="148"/>
      <c r="E107" s="148"/>
      <c r="F107" s="148"/>
      <c r="G107" s="148"/>
      <c r="H107" s="148"/>
      <c r="I107" s="14"/>
      <c r="J107" s="14"/>
      <c r="K107" s="14"/>
      <c r="L107" s="14"/>
      <c r="M107" s="14"/>
      <c r="N107" s="14"/>
      <c r="O107" s="14"/>
      <c r="P107" s="14"/>
      <c r="Q107" s="14"/>
      <c r="R107" s="14"/>
      <c r="S107" s="14"/>
      <c r="T107" s="14"/>
      <c r="U107" s="14"/>
      <c r="V107" s="14"/>
      <c r="W107" s="14"/>
      <c r="X107" s="14"/>
      <c r="Y107" s="14"/>
      <c r="Z107" s="14"/>
      <c r="AA107" s="14"/>
      <c r="AB107" s="14"/>
      <c r="AC107" s="14"/>
      <c r="AD107" s="14"/>
      <c r="AE107" s="14"/>
      <c r="AF107" s="14"/>
      <c r="AG107" s="14"/>
      <c r="AH107" s="14"/>
      <c r="AI107" s="14"/>
      <c r="AJ107" s="14"/>
      <c r="AK107" s="14"/>
    </row>
    <row r="108" spans="1:37" x14ac:dyDescent="0.25">
      <c r="A108" s="148"/>
      <c r="B108" s="148"/>
      <c r="C108" s="148"/>
      <c r="D108" s="148"/>
      <c r="E108" s="148"/>
      <c r="F108" s="148"/>
      <c r="G108" s="148"/>
      <c r="H108" s="148"/>
      <c r="I108" s="14"/>
      <c r="J108" s="14"/>
      <c r="K108" s="14"/>
      <c r="L108" s="14"/>
      <c r="M108" s="14"/>
      <c r="N108" s="14"/>
      <c r="O108" s="14"/>
      <c r="P108" s="14"/>
      <c r="Q108" s="14"/>
      <c r="R108" s="14"/>
      <c r="S108" s="14"/>
      <c r="T108" s="14"/>
      <c r="U108" s="14"/>
      <c r="V108" s="14"/>
      <c r="W108" s="14"/>
      <c r="X108" s="14"/>
      <c r="Y108" s="14"/>
      <c r="Z108" s="14"/>
      <c r="AA108" s="14"/>
      <c r="AB108" s="14"/>
      <c r="AC108" s="14"/>
      <c r="AD108" s="14"/>
      <c r="AE108" s="14"/>
      <c r="AF108" s="14"/>
      <c r="AG108" s="14"/>
      <c r="AH108" s="14"/>
      <c r="AI108" s="14"/>
      <c r="AJ108" s="14"/>
      <c r="AK108" s="14"/>
    </row>
    <row r="109" spans="1:37" x14ac:dyDescent="0.25">
      <c r="A109" s="148"/>
      <c r="B109" s="148"/>
      <c r="C109" s="148"/>
      <c r="D109" s="148"/>
      <c r="E109" s="148"/>
      <c r="F109" s="148"/>
      <c r="G109" s="148"/>
      <c r="H109" s="148"/>
      <c r="I109" s="14"/>
      <c r="J109" s="14"/>
      <c r="K109" s="14"/>
      <c r="L109" s="14"/>
      <c r="M109" s="14"/>
      <c r="N109" s="14"/>
      <c r="O109" s="14"/>
      <c r="P109" s="14"/>
      <c r="Q109" s="14"/>
      <c r="R109" s="14"/>
      <c r="S109" s="14"/>
      <c r="T109" s="14"/>
      <c r="U109" s="14"/>
      <c r="V109" s="14"/>
      <c r="W109" s="14"/>
      <c r="X109" s="14"/>
      <c r="Y109" s="14"/>
      <c r="Z109" s="14"/>
      <c r="AA109" s="14"/>
      <c r="AB109" s="14"/>
      <c r="AC109" s="14"/>
      <c r="AD109" s="14"/>
      <c r="AE109" s="14"/>
      <c r="AF109" s="14"/>
      <c r="AG109" s="14"/>
      <c r="AH109" s="14"/>
      <c r="AI109" s="14"/>
      <c r="AJ109" s="14"/>
      <c r="AK109" s="14"/>
    </row>
    <row r="110" spans="1:37" x14ac:dyDescent="0.25">
      <c r="A110" s="148"/>
      <c r="B110" s="148"/>
      <c r="C110" s="148"/>
      <c r="D110" s="148"/>
      <c r="E110" s="148"/>
      <c r="F110" s="148"/>
      <c r="G110" s="148"/>
      <c r="H110" s="148"/>
      <c r="I110" s="14"/>
      <c r="J110" s="14"/>
      <c r="K110" s="14"/>
      <c r="L110" s="14"/>
      <c r="M110" s="14"/>
      <c r="N110" s="14"/>
      <c r="O110" s="14"/>
      <c r="P110" s="14"/>
      <c r="Q110" s="14"/>
      <c r="R110" s="14"/>
      <c r="S110" s="14"/>
      <c r="T110" s="14"/>
      <c r="U110" s="14"/>
      <c r="V110" s="14"/>
      <c r="W110" s="14"/>
      <c r="X110" s="14"/>
      <c r="Y110" s="14"/>
      <c r="Z110" s="14"/>
      <c r="AA110" s="14"/>
      <c r="AB110" s="14"/>
      <c r="AC110" s="14"/>
      <c r="AD110" s="14"/>
      <c r="AE110" s="14"/>
      <c r="AF110" s="14"/>
      <c r="AG110" s="14"/>
      <c r="AH110" s="14"/>
      <c r="AI110" s="14"/>
      <c r="AJ110" s="14"/>
      <c r="AK110" s="14"/>
    </row>
    <row r="111" spans="1:37" x14ac:dyDescent="0.25">
      <c r="A111" s="148"/>
      <c r="B111" s="148"/>
      <c r="C111" s="148"/>
      <c r="D111" s="148"/>
      <c r="E111" s="148"/>
      <c r="F111" s="148"/>
      <c r="G111" s="148"/>
      <c r="H111" s="148"/>
      <c r="I111" s="14"/>
      <c r="J111" s="14"/>
      <c r="K111" s="14"/>
      <c r="L111" s="14"/>
      <c r="M111" s="14"/>
      <c r="N111" s="14"/>
      <c r="O111" s="14"/>
      <c r="P111" s="14"/>
      <c r="Q111" s="14"/>
      <c r="R111" s="14"/>
      <c r="S111" s="14"/>
      <c r="T111" s="14"/>
      <c r="U111" s="14"/>
      <c r="V111" s="14"/>
      <c r="W111" s="14"/>
      <c r="X111" s="14"/>
      <c r="Y111" s="14"/>
      <c r="Z111" s="14"/>
      <c r="AA111" s="14"/>
      <c r="AB111" s="14"/>
      <c r="AC111" s="14"/>
      <c r="AD111" s="14"/>
      <c r="AE111" s="14"/>
      <c r="AF111" s="14"/>
      <c r="AG111" s="14"/>
      <c r="AH111" s="14"/>
      <c r="AI111" s="14"/>
      <c r="AJ111" s="14"/>
      <c r="AK111" s="14"/>
    </row>
    <row r="112" spans="1:37" x14ac:dyDescent="0.25">
      <c r="A112" s="148"/>
      <c r="B112" s="148"/>
      <c r="C112" s="148"/>
      <c r="D112" s="148"/>
      <c r="E112" s="148"/>
      <c r="F112" s="148"/>
      <c r="G112" s="148"/>
      <c r="H112" s="148"/>
      <c r="I112" s="14"/>
      <c r="J112" s="14"/>
      <c r="K112" s="14"/>
      <c r="L112" s="14"/>
      <c r="M112" s="14"/>
      <c r="N112" s="14"/>
      <c r="O112" s="14"/>
      <c r="P112" s="14"/>
      <c r="Q112" s="14"/>
      <c r="R112" s="14"/>
      <c r="S112" s="14"/>
      <c r="T112" s="14"/>
      <c r="U112" s="14"/>
      <c r="V112" s="14"/>
      <c r="W112" s="14"/>
      <c r="X112" s="14"/>
      <c r="Y112" s="14"/>
      <c r="Z112" s="14"/>
      <c r="AA112" s="14"/>
      <c r="AB112" s="14"/>
      <c r="AC112" s="14"/>
      <c r="AD112" s="14"/>
      <c r="AE112" s="14"/>
      <c r="AF112" s="14"/>
      <c r="AG112" s="14"/>
      <c r="AH112" s="14"/>
      <c r="AI112" s="14"/>
      <c r="AJ112" s="14"/>
      <c r="AK112" s="14"/>
    </row>
    <row r="113" spans="1:37" x14ac:dyDescent="0.25">
      <c r="A113" s="148"/>
      <c r="B113" s="148"/>
      <c r="C113" s="148"/>
      <c r="D113" s="148"/>
      <c r="E113" s="148"/>
      <c r="F113" s="148"/>
      <c r="G113" s="148"/>
      <c r="H113" s="148"/>
      <c r="I113" s="14"/>
      <c r="J113" s="14"/>
      <c r="K113" s="14"/>
      <c r="L113" s="14"/>
      <c r="M113" s="14"/>
      <c r="N113" s="14"/>
      <c r="O113" s="14"/>
      <c r="P113" s="14"/>
      <c r="Q113" s="14"/>
      <c r="R113" s="14"/>
      <c r="S113" s="14"/>
      <c r="T113" s="14"/>
      <c r="U113" s="14"/>
      <c r="V113" s="14"/>
      <c r="W113" s="14"/>
      <c r="X113" s="14"/>
      <c r="Y113" s="14"/>
      <c r="Z113" s="14"/>
      <c r="AA113" s="14"/>
      <c r="AB113" s="14"/>
      <c r="AC113" s="14"/>
      <c r="AD113" s="14"/>
      <c r="AE113" s="14"/>
      <c r="AF113" s="14"/>
      <c r="AG113" s="14"/>
      <c r="AH113" s="14"/>
      <c r="AI113" s="14"/>
      <c r="AJ113" s="14"/>
      <c r="AK113" s="14"/>
    </row>
    <row r="114" spans="1:37" x14ac:dyDescent="0.25">
      <c r="A114" s="148"/>
      <c r="B114" s="148"/>
      <c r="C114" s="148"/>
      <c r="D114" s="148"/>
      <c r="E114" s="148"/>
      <c r="F114" s="148"/>
      <c r="G114" s="148"/>
      <c r="H114" s="148"/>
      <c r="I114" s="14"/>
      <c r="J114" s="14"/>
      <c r="K114" s="14"/>
      <c r="L114" s="14"/>
      <c r="M114" s="14"/>
      <c r="N114" s="14"/>
      <c r="O114" s="14"/>
      <c r="P114" s="14"/>
      <c r="Q114" s="14"/>
      <c r="R114" s="14"/>
      <c r="S114" s="14"/>
      <c r="T114" s="14"/>
      <c r="U114" s="14"/>
      <c r="V114" s="14"/>
      <c r="W114" s="14"/>
      <c r="X114" s="14"/>
      <c r="Y114" s="14"/>
      <c r="Z114" s="14"/>
      <c r="AA114" s="14"/>
      <c r="AB114" s="14"/>
      <c r="AC114" s="14"/>
      <c r="AD114" s="14"/>
      <c r="AE114" s="14"/>
    </row>
  </sheetData>
  <mergeCells count="4">
    <mergeCell ref="A1:AE1"/>
    <mergeCell ref="A13:B13"/>
    <mergeCell ref="A26:V26"/>
    <mergeCell ref="A22:B22"/>
  </mergeCells>
  <pageMargins left="0.7" right="0.7" top="0.75" bottom="0.75" header="0.3" footer="0.3"/>
  <pageSetup paperSize="9" orientation="portrait" horizontalDpi="0"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35ED2D-5188-4112-A864-24F2B2D446C5}">
  <sheetPr>
    <tabColor theme="5"/>
  </sheetPr>
  <dimension ref="B1:C99"/>
  <sheetViews>
    <sheetView topLeftCell="A73" workbookViewId="0">
      <selection activeCell="K101" sqref="K101"/>
    </sheetView>
  </sheetViews>
  <sheetFormatPr baseColWidth="10" defaultColWidth="11.42578125" defaultRowHeight="15" x14ac:dyDescent="0.25"/>
  <sheetData>
    <row r="1" spans="2:3" ht="15.75" thickBot="1" x14ac:dyDescent="0.3"/>
    <row r="2" spans="2:3" ht="15.75" thickBot="1" x14ac:dyDescent="0.3">
      <c r="B2" s="233" t="s">
        <v>403</v>
      </c>
      <c r="C2" s="234" t="s">
        <v>181</v>
      </c>
    </row>
    <row r="3" spans="2:3" ht="15.75" thickBot="1" x14ac:dyDescent="0.3">
      <c r="B3" s="235"/>
      <c r="C3" s="236"/>
    </row>
    <row r="4" spans="2:3" ht="15.75" thickBot="1" x14ac:dyDescent="0.3">
      <c r="B4" s="237" t="s">
        <v>179</v>
      </c>
      <c r="C4" s="236" t="s">
        <v>237</v>
      </c>
    </row>
    <row r="5" spans="2:3" ht="15.75" thickBot="1" x14ac:dyDescent="0.3">
      <c r="B5" s="238" t="s">
        <v>404</v>
      </c>
      <c r="C5" s="236" t="s">
        <v>235</v>
      </c>
    </row>
    <row r="6" spans="2:3" ht="15.75" thickBot="1" x14ac:dyDescent="0.3">
      <c r="B6" s="238" t="s">
        <v>405</v>
      </c>
      <c r="C6" s="236" t="s">
        <v>237</v>
      </c>
    </row>
    <row r="7" spans="2:3" ht="15.75" thickBot="1" x14ac:dyDescent="0.3">
      <c r="B7" s="238" t="s">
        <v>406</v>
      </c>
      <c r="C7" s="236" t="s">
        <v>241</v>
      </c>
    </row>
    <row r="8" spans="2:3" ht="15.75" thickBot="1" x14ac:dyDescent="0.3">
      <c r="B8" s="238" t="s">
        <v>407</v>
      </c>
      <c r="C8" s="236" t="s">
        <v>237</v>
      </c>
    </row>
    <row r="9" spans="2:3" ht="15.75" thickBot="1" x14ac:dyDescent="0.3">
      <c r="B9" s="238" t="s">
        <v>408</v>
      </c>
      <c r="C9" s="236" t="s">
        <v>242</v>
      </c>
    </row>
    <row r="10" spans="2:3" ht="15.75" thickBot="1" x14ac:dyDescent="0.3">
      <c r="B10" s="238" t="s">
        <v>409</v>
      </c>
      <c r="C10" s="236" t="s">
        <v>241</v>
      </c>
    </row>
    <row r="11" spans="2:3" ht="15.75" thickBot="1" x14ac:dyDescent="0.3">
      <c r="B11" s="238" t="s">
        <v>410</v>
      </c>
      <c r="C11" s="236" t="s">
        <v>236</v>
      </c>
    </row>
    <row r="12" spans="2:3" ht="15.75" thickBot="1" x14ac:dyDescent="0.3">
      <c r="B12" s="238" t="s">
        <v>411</v>
      </c>
      <c r="C12" s="236" t="s">
        <v>240</v>
      </c>
    </row>
    <row r="13" spans="2:3" ht="15.75" thickBot="1" x14ac:dyDescent="0.3">
      <c r="B13" s="238" t="s">
        <v>412</v>
      </c>
      <c r="C13" s="236" t="s">
        <v>236</v>
      </c>
    </row>
    <row r="14" spans="2:3" ht="15.75" thickBot="1" x14ac:dyDescent="0.3">
      <c r="B14" s="238" t="s">
        <v>413</v>
      </c>
      <c r="C14" s="236" t="s">
        <v>242</v>
      </c>
    </row>
    <row r="15" spans="2:3" ht="15.75" thickBot="1" x14ac:dyDescent="0.3">
      <c r="B15" s="238" t="s">
        <v>414</v>
      </c>
      <c r="C15" s="236" t="s">
        <v>240</v>
      </c>
    </row>
    <row r="16" spans="2:3" ht="15.75" thickBot="1" x14ac:dyDescent="0.3">
      <c r="B16" s="238" t="s">
        <v>415</v>
      </c>
      <c r="C16" s="236" t="s">
        <v>242</v>
      </c>
    </row>
    <row r="17" spans="2:3" ht="15.75" thickBot="1" x14ac:dyDescent="0.3">
      <c r="B17" s="238" t="s">
        <v>416</v>
      </c>
      <c r="C17" s="236" t="s">
        <v>235</v>
      </c>
    </row>
    <row r="18" spans="2:3" ht="15.75" thickBot="1" x14ac:dyDescent="0.3">
      <c r="B18" s="238" t="s">
        <v>417</v>
      </c>
      <c r="C18" s="236" t="s">
        <v>237</v>
      </c>
    </row>
    <row r="19" spans="2:3" ht="15.75" thickBot="1" x14ac:dyDescent="0.3">
      <c r="B19" s="238" t="s">
        <v>418</v>
      </c>
      <c r="C19" s="236" t="s">
        <v>239</v>
      </c>
    </row>
    <row r="20" spans="2:3" ht="15.75" thickBot="1" x14ac:dyDescent="0.3">
      <c r="B20" s="238" t="s">
        <v>419</v>
      </c>
      <c r="C20" s="236" t="s">
        <v>239</v>
      </c>
    </row>
    <row r="21" spans="2:3" ht="15.75" thickBot="1" x14ac:dyDescent="0.3">
      <c r="B21" s="238" t="s">
        <v>420</v>
      </c>
      <c r="C21" s="236" t="s">
        <v>239</v>
      </c>
    </row>
    <row r="22" spans="2:3" ht="15.75" thickBot="1" x14ac:dyDescent="0.3">
      <c r="B22" s="238" t="s">
        <v>421</v>
      </c>
      <c r="C22" s="236" t="s">
        <v>237</v>
      </c>
    </row>
    <row r="23" spans="2:3" ht="15.75" thickBot="1" x14ac:dyDescent="0.3">
      <c r="B23" s="238" t="s">
        <v>422</v>
      </c>
      <c r="C23" s="236" t="s">
        <v>242</v>
      </c>
    </row>
    <row r="24" spans="2:3" ht="15.75" thickBot="1" x14ac:dyDescent="0.3">
      <c r="B24" s="238" t="s">
        <v>423</v>
      </c>
      <c r="C24" s="236" t="s">
        <v>242</v>
      </c>
    </row>
    <row r="25" spans="2:3" ht="15.75" thickBot="1" x14ac:dyDescent="0.3">
      <c r="B25" s="238" t="s">
        <v>424</v>
      </c>
      <c r="C25" s="236" t="s">
        <v>237</v>
      </c>
    </row>
    <row r="26" spans="2:3" ht="15.75" thickBot="1" x14ac:dyDescent="0.3">
      <c r="B26" s="238" t="s">
        <v>425</v>
      </c>
      <c r="C26" s="236" t="s">
        <v>238</v>
      </c>
    </row>
    <row r="27" spans="2:3" ht="15.75" thickBot="1" x14ac:dyDescent="0.3">
      <c r="B27" s="238" t="s">
        <v>426</v>
      </c>
      <c r="C27" s="236" t="s">
        <v>237</v>
      </c>
    </row>
    <row r="28" spans="2:3" ht="15.75" thickBot="1" x14ac:dyDescent="0.3">
      <c r="B28" s="238" t="s">
        <v>427</v>
      </c>
      <c r="C28" s="236" t="s">
        <v>240</v>
      </c>
    </row>
    <row r="29" spans="2:3" ht="15.75" thickBot="1" x14ac:dyDescent="0.3">
      <c r="B29" s="238" t="s">
        <v>428</v>
      </c>
      <c r="C29" s="236" t="s">
        <v>237</v>
      </c>
    </row>
    <row r="30" spans="2:3" ht="15.75" thickBot="1" x14ac:dyDescent="0.3">
      <c r="B30" s="238" t="s">
        <v>429</v>
      </c>
      <c r="C30" s="236" t="s">
        <v>241</v>
      </c>
    </row>
    <row r="31" spans="2:3" ht="15.75" thickBot="1" x14ac:dyDescent="0.3">
      <c r="B31" s="238" t="s">
        <v>430</v>
      </c>
      <c r="C31" s="236" t="s">
        <v>235</v>
      </c>
    </row>
    <row r="32" spans="2:3" ht="15.75" thickBot="1" x14ac:dyDescent="0.3">
      <c r="B32" s="238" t="s">
        <v>431</v>
      </c>
      <c r="C32" s="236" t="s">
        <v>235</v>
      </c>
    </row>
    <row r="33" spans="2:3" ht="15.75" thickBot="1" x14ac:dyDescent="0.3">
      <c r="B33" s="238" t="s">
        <v>432</v>
      </c>
      <c r="C33" s="236" t="s">
        <v>238</v>
      </c>
    </row>
    <row r="34" spans="2:3" ht="15.75" thickBot="1" x14ac:dyDescent="0.3">
      <c r="B34" s="238" t="s">
        <v>433</v>
      </c>
      <c r="C34" s="236" t="s">
        <v>242</v>
      </c>
    </row>
    <row r="35" spans="2:3" ht="15.75" thickBot="1" x14ac:dyDescent="0.3">
      <c r="B35" s="238" t="s">
        <v>434</v>
      </c>
      <c r="C35" s="236" t="s">
        <v>240</v>
      </c>
    </row>
    <row r="36" spans="2:3" ht="15.75" thickBot="1" x14ac:dyDescent="0.3">
      <c r="B36" s="238" t="s">
        <v>435</v>
      </c>
      <c r="C36" s="236" t="s">
        <v>240</v>
      </c>
    </row>
    <row r="37" spans="2:3" ht="15.75" thickBot="1" x14ac:dyDescent="0.3">
      <c r="B37" s="238" t="s">
        <v>436</v>
      </c>
      <c r="C37" s="236" t="s">
        <v>240</v>
      </c>
    </row>
    <row r="38" spans="2:3" ht="15.75" thickBot="1" x14ac:dyDescent="0.3">
      <c r="B38" s="238" t="s">
        <v>437</v>
      </c>
      <c r="C38" s="236" t="s">
        <v>242</v>
      </c>
    </row>
    <row r="39" spans="2:3" ht="15.75" thickBot="1" x14ac:dyDescent="0.3">
      <c r="B39" s="238" t="s">
        <v>438</v>
      </c>
      <c r="C39" s="236" t="s">
        <v>238</v>
      </c>
    </row>
    <row r="40" spans="2:3" ht="15.75" thickBot="1" x14ac:dyDescent="0.3">
      <c r="B40" s="238" t="s">
        <v>439</v>
      </c>
      <c r="C40" s="236" t="s">
        <v>239</v>
      </c>
    </row>
    <row r="41" spans="2:3" ht="15.75" thickBot="1" x14ac:dyDescent="0.3">
      <c r="B41" s="238" t="s">
        <v>440</v>
      </c>
      <c r="C41" s="236" t="s">
        <v>239</v>
      </c>
    </row>
    <row r="42" spans="2:3" ht="15.75" thickBot="1" x14ac:dyDescent="0.3">
      <c r="B42" s="238" t="s">
        <v>441</v>
      </c>
      <c r="C42" s="236" t="s">
        <v>237</v>
      </c>
    </row>
    <row r="43" spans="2:3" ht="15.75" thickBot="1" x14ac:dyDescent="0.3">
      <c r="B43" s="238" t="s">
        <v>442</v>
      </c>
      <c r="C43" s="236" t="s">
        <v>237</v>
      </c>
    </row>
    <row r="44" spans="2:3" ht="15.75" thickBot="1" x14ac:dyDescent="0.3">
      <c r="B44" s="238" t="s">
        <v>443</v>
      </c>
      <c r="C44" s="236" t="s">
        <v>240</v>
      </c>
    </row>
    <row r="45" spans="2:3" ht="15.75" thickBot="1" x14ac:dyDescent="0.3">
      <c r="B45" s="238" t="s">
        <v>444</v>
      </c>
      <c r="C45" s="236" t="s">
        <v>239</v>
      </c>
    </row>
    <row r="46" spans="2:3" ht="15.75" thickBot="1" x14ac:dyDescent="0.3">
      <c r="B46" s="238" t="s">
        <v>445</v>
      </c>
      <c r="C46" s="236" t="s">
        <v>237</v>
      </c>
    </row>
    <row r="47" spans="2:3" ht="15.75" thickBot="1" x14ac:dyDescent="0.3">
      <c r="B47" s="238" t="s">
        <v>446</v>
      </c>
      <c r="C47" s="236" t="s">
        <v>237</v>
      </c>
    </row>
    <row r="48" spans="2:3" ht="15.75" thickBot="1" x14ac:dyDescent="0.3">
      <c r="B48" s="238" t="s">
        <v>447</v>
      </c>
      <c r="C48" s="236" t="s">
        <v>239</v>
      </c>
    </row>
    <row r="49" spans="2:3" ht="15.75" thickBot="1" x14ac:dyDescent="0.3">
      <c r="B49" s="238" t="s">
        <v>448</v>
      </c>
      <c r="C49" s="236" t="s">
        <v>236</v>
      </c>
    </row>
    <row r="50" spans="2:3" ht="15.75" thickBot="1" x14ac:dyDescent="0.3">
      <c r="B50" s="238" t="s">
        <v>449</v>
      </c>
      <c r="C50" s="236" t="s">
        <v>240</v>
      </c>
    </row>
    <row r="51" spans="2:3" ht="15.75" thickBot="1" x14ac:dyDescent="0.3">
      <c r="B51" s="238" t="s">
        <v>450</v>
      </c>
      <c r="C51" s="236" t="s">
        <v>240</v>
      </c>
    </row>
    <row r="52" spans="2:3" ht="15.75" thickBot="1" x14ac:dyDescent="0.3">
      <c r="B52" s="238" t="s">
        <v>451</v>
      </c>
      <c r="C52" s="236" t="s">
        <v>241</v>
      </c>
    </row>
    <row r="53" spans="2:3" ht="15.75" thickBot="1" x14ac:dyDescent="0.3">
      <c r="B53" s="238" t="s">
        <v>452</v>
      </c>
      <c r="C53" s="236" t="s">
        <v>239</v>
      </c>
    </row>
    <row r="54" spans="2:3" ht="15.75" thickBot="1" x14ac:dyDescent="0.3">
      <c r="B54" s="238" t="s">
        <v>453</v>
      </c>
      <c r="C54" s="236" t="s">
        <v>238</v>
      </c>
    </row>
    <row r="55" spans="2:3" ht="15.75" thickBot="1" x14ac:dyDescent="0.3">
      <c r="B55" s="238" t="s">
        <v>454</v>
      </c>
      <c r="C55" s="236" t="s">
        <v>236</v>
      </c>
    </row>
    <row r="56" spans="2:3" ht="15.75" thickBot="1" x14ac:dyDescent="0.3">
      <c r="B56" s="238" t="s">
        <v>455</v>
      </c>
      <c r="C56" s="236" t="s">
        <v>236</v>
      </c>
    </row>
    <row r="57" spans="2:3" ht="15.75" thickBot="1" x14ac:dyDescent="0.3">
      <c r="B57" s="238" t="s">
        <v>456</v>
      </c>
      <c r="C57" s="236" t="s">
        <v>239</v>
      </c>
    </row>
    <row r="58" spans="2:3" ht="15.75" thickBot="1" x14ac:dyDescent="0.3">
      <c r="B58" s="238" t="s">
        <v>457</v>
      </c>
      <c r="C58" s="236" t="s">
        <v>236</v>
      </c>
    </row>
    <row r="59" spans="2:3" ht="15.75" thickBot="1" x14ac:dyDescent="0.3">
      <c r="B59" s="238" t="s">
        <v>458</v>
      </c>
      <c r="C59" s="236" t="s">
        <v>236</v>
      </c>
    </row>
    <row r="60" spans="2:3" ht="15.75" thickBot="1" x14ac:dyDescent="0.3">
      <c r="B60" s="238" t="s">
        <v>459</v>
      </c>
      <c r="C60" s="236" t="s">
        <v>238</v>
      </c>
    </row>
    <row r="61" spans="2:3" ht="15.75" thickBot="1" x14ac:dyDescent="0.3">
      <c r="B61" s="238" t="s">
        <v>460</v>
      </c>
      <c r="C61" s="236" t="s">
        <v>236</v>
      </c>
    </row>
    <row r="62" spans="2:3" ht="15.75" thickBot="1" x14ac:dyDescent="0.3">
      <c r="B62" s="238" t="s">
        <v>461</v>
      </c>
      <c r="C62" s="236" t="s">
        <v>236</v>
      </c>
    </row>
    <row r="63" spans="2:3" ht="15.75" thickBot="1" x14ac:dyDescent="0.3">
      <c r="B63" s="238" t="s">
        <v>462</v>
      </c>
      <c r="C63" s="236" t="s">
        <v>235</v>
      </c>
    </row>
    <row r="64" spans="2:3" ht="15.75" thickBot="1" x14ac:dyDescent="0.3">
      <c r="B64" s="238" t="s">
        <v>463</v>
      </c>
      <c r="C64" s="236" t="s">
        <v>235</v>
      </c>
    </row>
    <row r="65" spans="2:3" ht="15.75" thickBot="1" x14ac:dyDescent="0.3">
      <c r="B65" s="238" t="s">
        <v>464</v>
      </c>
      <c r="C65" s="236" t="s">
        <v>235</v>
      </c>
    </row>
    <row r="66" spans="2:3" ht="15.75" thickBot="1" x14ac:dyDescent="0.3">
      <c r="B66" s="238" t="s">
        <v>465</v>
      </c>
      <c r="C66" s="236" t="s">
        <v>235</v>
      </c>
    </row>
    <row r="67" spans="2:3" ht="15.75" thickBot="1" x14ac:dyDescent="0.3">
      <c r="B67" s="238" t="s">
        <v>466</v>
      </c>
      <c r="C67" s="236" t="s">
        <v>237</v>
      </c>
    </row>
    <row r="68" spans="2:3" ht="15.75" thickBot="1" x14ac:dyDescent="0.3">
      <c r="B68" s="238" t="s">
        <v>467</v>
      </c>
      <c r="C68" s="236" t="s">
        <v>240</v>
      </c>
    </row>
    <row r="69" spans="2:3" ht="15.75" thickBot="1" x14ac:dyDescent="0.3">
      <c r="B69" s="238" t="s">
        <v>468</v>
      </c>
      <c r="C69" s="236" t="s">
        <v>240</v>
      </c>
    </row>
    <row r="70" spans="2:3" ht="15.75" thickBot="1" x14ac:dyDescent="0.3">
      <c r="B70" s="238" t="s">
        <v>469</v>
      </c>
      <c r="C70" s="236" t="s">
        <v>242</v>
      </c>
    </row>
    <row r="71" spans="2:3" ht="15.75" thickBot="1" x14ac:dyDescent="0.3">
      <c r="B71" s="238" t="s">
        <v>470</v>
      </c>
      <c r="C71" s="236" t="s">
        <v>236</v>
      </c>
    </row>
    <row r="72" spans="2:3" ht="15.75" thickBot="1" x14ac:dyDescent="0.3">
      <c r="B72" s="238" t="s">
        <v>471</v>
      </c>
      <c r="C72" s="236" t="s">
        <v>236</v>
      </c>
    </row>
    <row r="73" spans="2:3" ht="15.75" thickBot="1" x14ac:dyDescent="0.3">
      <c r="B73" s="238" t="s">
        <v>472</v>
      </c>
      <c r="C73" s="236" t="s">
        <v>237</v>
      </c>
    </row>
    <row r="74" spans="2:3" ht="15.75" thickBot="1" x14ac:dyDescent="0.3">
      <c r="B74" s="238" t="s">
        <v>473</v>
      </c>
      <c r="C74" s="236" t="s">
        <v>236</v>
      </c>
    </row>
    <row r="75" spans="2:3" ht="15.75" thickBot="1" x14ac:dyDescent="0.3">
      <c r="B75" s="238" t="s">
        <v>474</v>
      </c>
      <c r="C75" s="236" t="s">
        <v>237</v>
      </c>
    </row>
    <row r="76" spans="2:3" ht="15.75" thickBot="1" x14ac:dyDescent="0.3">
      <c r="B76" s="238" t="s">
        <v>475</v>
      </c>
      <c r="C76" s="236" t="s">
        <v>239</v>
      </c>
    </row>
    <row r="77" spans="2:3" ht="15.75" thickBot="1" x14ac:dyDescent="0.3">
      <c r="B77" s="238" t="s">
        <v>476</v>
      </c>
      <c r="C77" s="236" t="s">
        <v>237</v>
      </c>
    </row>
    <row r="78" spans="2:3" ht="15.75" thickBot="1" x14ac:dyDescent="0.3">
      <c r="B78" s="238" t="s">
        <v>477</v>
      </c>
      <c r="C78" s="236" t="s">
        <v>237</v>
      </c>
    </row>
    <row r="79" spans="2:3" ht="15.75" thickBot="1" x14ac:dyDescent="0.3">
      <c r="B79" s="238" t="s">
        <v>478</v>
      </c>
      <c r="C79" s="236" t="s">
        <v>235</v>
      </c>
    </row>
    <row r="80" spans="2:3" ht="15.75" thickBot="1" x14ac:dyDescent="0.3">
      <c r="B80" s="238" t="s">
        <v>479</v>
      </c>
      <c r="C80" s="236" t="s">
        <v>235</v>
      </c>
    </row>
    <row r="81" spans="2:3" ht="15.75" thickBot="1" x14ac:dyDescent="0.3">
      <c r="B81" s="238" t="s">
        <v>480</v>
      </c>
      <c r="C81" s="236" t="s">
        <v>235</v>
      </c>
    </row>
    <row r="82" spans="2:3" ht="15.75" thickBot="1" x14ac:dyDescent="0.3">
      <c r="B82" s="238" t="s">
        <v>481</v>
      </c>
      <c r="C82" s="236" t="s">
        <v>235</v>
      </c>
    </row>
    <row r="83" spans="2:3" ht="15.75" thickBot="1" x14ac:dyDescent="0.3">
      <c r="B83" s="238" t="s">
        <v>482</v>
      </c>
      <c r="C83" s="236" t="s">
        <v>239</v>
      </c>
    </row>
    <row r="84" spans="2:3" ht="15.75" thickBot="1" x14ac:dyDescent="0.3">
      <c r="B84" s="238" t="s">
        <v>483</v>
      </c>
      <c r="C84" s="236" t="s">
        <v>235</v>
      </c>
    </row>
    <row r="85" spans="2:3" ht="15.75" thickBot="1" x14ac:dyDescent="0.3">
      <c r="B85" s="238" t="s">
        <v>484</v>
      </c>
      <c r="C85" s="236" t="s">
        <v>240</v>
      </c>
    </row>
    <row r="86" spans="2:3" ht="15.75" thickBot="1" x14ac:dyDescent="0.3">
      <c r="B86" s="238" t="s">
        <v>485</v>
      </c>
      <c r="C86" s="236" t="s">
        <v>240</v>
      </c>
    </row>
    <row r="87" spans="2:3" ht="15.75" thickBot="1" x14ac:dyDescent="0.3">
      <c r="B87" s="238" t="s">
        <v>486</v>
      </c>
      <c r="C87" s="236" t="s">
        <v>242</v>
      </c>
    </row>
    <row r="88" spans="2:3" ht="15.75" thickBot="1" x14ac:dyDescent="0.3">
      <c r="B88" s="238" t="s">
        <v>487</v>
      </c>
      <c r="C88" s="236" t="s">
        <v>241</v>
      </c>
    </row>
    <row r="89" spans="2:3" ht="15.75" thickBot="1" x14ac:dyDescent="0.3">
      <c r="B89" s="238" t="s">
        <v>488</v>
      </c>
      <c r="C89" s="236" t="s">
        <v>239</v>
      </c>
    </row>
    <row r="90" spans="2:3" ht="15.75" thickBot="1" x14ac:dyDescent="0.3">
      <c r="B90" s="238" t="s">
        <v>489</v>
      </c>
      <c r="C90" s="236" t="s">
        <v>239</v>
      </c>
    </row>
    <row r="91" spans="2:3" ht="15.75" thickBot="1" x14ac:dyDescent="0.3">
      <c r="B91" s="238" t="s">
        <v>490</v>
      </c>
      <c r="C91" s="236" t="s">
        <v>237</v>
      </c>
    </row>
    <row r="92" spans="2:3" ht="15.75" thickBot="1" x14ac:dyDescent="0.3">
      <c r="B92" s="238" t="s">
        <v>491</v>
      </c>
      <c r="C92" s="236" t="s">
        <v>236</v>
      </c>
    </row>
    <row r="93" spans="2:3" ht="15.75" thickBot="1" x14ac:dyDescent="0.3">
      <c r="B93" s="238" t="s">
        <v>492</v>
      </c>
      <c r="C93" s="236" t="s">
        <v>236</v>
      </c>
    </row>
    <row r="94" spans="2:3" ht="15.75" thickBot="1" x14ac:dyDescent="0.3">
      <c r="B94" s="238" t="s">
        <v>493</v>
      </c>
      <c r="C94" s="236" t="s">
        <v>236</v>
      </c>
    </row>
    <row r="95" spans="2:3" ht="15.75" thickBot="1" x14ac:dyDescent="0.3">
      <c r="B95" s="238" t="s">
        <v>494</v>
      </c>
      <c r="C95" s="236" t="s">
        <v>235</v>
      </c>
    </row>
    <row r="96" spans="2:3" ht="15.75" thickBot="1" x14ac:dyDescent="0.3">
      <c r="B96" s="238" t="s">
        <v>495</v>
      </c>
      <c r="C96" s="236" t="s">
        <v>235</v>
      </c>
    </row>
    <row r="97" spans="2:3" ht="15.75" thickBot="1" x14ac:dyDescent="0.3">
      <c r="B97" s="238" t="s">
        <v>496</v>
      </c>
      <c r="C97" s="236" t="s">
        <v>235</v>
      </c>
    </row>
    <row r="98" spans="2:3" ht="15.75" thickBot="1" x14ac:dyDescent="0.3">
      <c r="B98" s="238" t="s">
        <v>497</v>
      </c>
      <c r="C98" s="236" t="s">
        <v>235</v>
      </c>
    </row>
    <row r="99" spans="2:3" ht="15.75" thickBot="1" x14ac:dyDescent="0.3">
      <c r="B99" s="238" t="s">
        <v>498</v>
      </c>
      <c r="C99" s="236" t="s">
        <v>235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10</vt:i4>
      </vt:variant>
      <vt:variant>
        <vt:lpstr>Plages nommées</vt:lpstr>
      </vt:variant>
      <vt:variant>
        <vt:i4>5</vt:i4>
      </vt:variant>
    </vt:vector>
  </HeadingPairs>
  <TitlesOfParts>
    <vt:vector size="15" baseType="lpstr">
      <vt:lpstr>accueil</vt:lpstr>
      <vt:lpstr>Volet Financier</vt:lpstr>
      <vt:lpstr>1. Descript prod RC</vt:lpstr>
      <vt:lpstr>2. Besoins et montée en charge</vt:lpstr>
      <vt:lpstr>Données efficacité energétique</vt:lpstr>
      <vt:lpstr>3. Tableau des DN</vt:lpstr>
      <vt:lpstr>4. Impact aide sur prix vente</vt:lpstr>
      <vt:lpstr>5. Déficit de financement</vt:lpstr>
      <vt:lpstr>Zones climatiques</vt:lpstr>
      <vt:lpstr>Choix multiples</vt:lpstr>
      <vt:lpstr>_1__BUDGET_PREVISIONNEL_DE_L_OPERATION</vt:lpstr>
      <vt:lpstr>_2__PLAN_DE_FINANCEMENT</vt:lpstr>
      <vt:lpstr>Fluide</vt:lpstr>
      <vt:lpstr>Réseau_de_chaleur_et_ou_de_froid</vt:lpstr>
      <vt:lpstr>'Volet Financier'!Zone_d_impression</vt:lpstr>
    </vt:vector>
  </TitlesOfParts>
  <Manager/>
  <Company>ADEME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ADEME Agence de l Environnement et de la Maîtrise de l Energie</dc:creator>
  <cp:keywords/>
  <dc:description/>
  <cp:lastModifiedBy>MAINSANT Arnaud</cp:lastModifiedBy>
  <cp:revision/>
  <dcterms:created xsi:type="dcterms:W3CDTF">2018-07-26T07:47:34Z</dcterms:created>
  <dcterms:modified xsi:type="dcterms:W3CDTF">2025-12-17T15:01:11Z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8ce3bfb-fff1-481a-835b-0a342757958d_Enabled">
    <vt:lpwstr>true</vt:lpwstr>
  </property>
  <property fmtid="{D5CDD505-2E9C-101B-9397-08002B2CF9AE}" pid="3" name="MSIP_Label_98ce3bfb-fff1-481a-835b-0a342757958d_SetDate">
    <vt:lpwstr>2025-03-18T13:50:59Z</vt:lpwstr>
  </property>
  <property fmtid="{D5CDD505-2E9C-101B-9397-08002B2CF9AE}" pid="4" name="MSIP_Label_98ce3bfb-fff1-481a-835b-0a342757958d_Method">
    <vt:lpwstr>Standard</vt:lpwstr>
  </property>
  <property fmtid="{D5CDD505-2E9C-101B-9397-08002B2CF9AE}" pid="5" name="MSIP_Label_98ce3bfb-fff1-481a-835b-0a342757958d_Name">
    <vt:lpwstr>C0 - Public</vt:lpwstr>
  </property>
  <property fmtid="{D5CDD505-2E9C-101B-9397-08002B2CF9AE}" pid="6" name="MSIP_Label_98ce3bfb-fff1-481a-835b-0a342757958d_SiteId">
    <vt:lpwstr>cb6c2492-4a85-4b15-85a1-ed94d47e5849</vt:lpwstr>
  </property>
  <property fmtid="{D5CDD505-2E9C-101B-9397-08002B2CF9AE}" pid="7" name="MSIP_Label_98ce3bfb-fff1-481a-835b-0a342757958d_ActionId">
    <vt:lpwstr>91990ca0-26cd-4319-8479-97ba16ac663b</vt:lpwstr>
  </property>
  <property fmtid="{D5CDD505-2E9C-101B-9397-08002B2CF9AE}" pid="8" name="MSIP_Label_98ce3bfb-fff1-481a-835b-0a342757958d_ContentBits">
    <vt:lpwstr>0</vt:lpwstr>
  </property>
  <property fmtid="{D5CDD505-2E9C-101B-9397-08002B2CF9AE}" pid="9" name="MSIP_Label_98ce3bfb-fff1-481a-835b-0a342757958d_Tag">
    <vt:lpwstr>10, 3, 0, 1</vt:lpwstr>
  </property>
</Properties>
</file>