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hidePivotFieldList="1"/>
  <xr:revisionPtr revIDLastSave="0" documentId="13_ncr:1_{5045FF31-8F59-4358-8371-8FCD81FE8E1D}" xr6:coauthVersionLast="47" xr6:coauthVersionMax="47" xr10:uidLastSave="{00000000-0000-0000-0000-000000000000}"/>
  <bookViews>
    <workbookView xWindow="22932" yWindow="-108" windowWidth="23256" windowHeight="12456" tabRatio="812" activeTab="3" xr2:uid="{00000000-000D-0000-FFFF-FFFF00000000}"/>
  </bookViews>
  <sheets>
    <sheet name="Carte d'identité" sheetId="12" r:id="rId1"/>
    <sheet name="Eligibilité" sheetId="2" r:id="rId2"/>
    <sheet name="volet financier" sheetId="25" r:id="rId3"/>
    <sheet name="Données techniques" sheetId="13" r:id="rId4"/>
    <sheet name="Synthèse factures" sheetId="20" r:id="rId5"/>
    <sheet name="Attestation CEE" sheetId="19" r:id="rId6"/>
    <sheet name="Calcul TRB" sheetId="22" r:id="rId7"/>
    <sheet name="Data 1" sheetId="21" state="hidden" r:id="rId8"/>
    <sheet name="Data 2" sheetId="24"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1__BUDGET_PREVISIONNEL_DE_L_OPERATION">'volet financier'!$A$14</definedName>
    <definedName name="_2__PLAN_DE_FINANCEMENT" localSheetId="5">#REF!</definedName>
    <definedName name="_2__PLAN_DE_FINANCEMENT" localSheetId="0">#REF!</definedName>
    <definedName name="_2__PLAN_DE_FINANCEMENT" localSheetId="3">#REF!</definedName>
    <definedName name="_2__PLAN_DE_FINANCEMENT" localSheetId="4">#REF!</definedName>
    <definedName name="_2__PLAN_DE_FINANCEMENT" localSheetId="2">'volet financier'!$A$74</definedName>
    <definedName name="_2__PLAN_DE_FINANCEMENT">#REF!</definedName>
    <definedName name="a">'[1]2-Analyse éco détaillée'!#REF!</definedName>
    <definedName name="Aide_Ademe">#REF!</definedName>
    <definedName name="aide_Ademe_maximum">#REF!</definedName>
    <definedName name="Aide_CEE__prévisionnelle">#REF!</definedName>
    <definedName name="Aide_CEE_pévisionnelle_vcf">#REF!</definedName>
    <definedName name="Aide_CEE_previsionnelle">#REF!</definedName>
    <definedName name="Aide_CEE_prévisionnelle">#REF!</definedName>
    <definedName name="Année_de_référence">#REF!</definedName>
    <definedName name="Année_démarrage">#REF!</definedName>
    <definedName name="appoint" localSheetId="0">#REF!</definedName>
    <definedName name="appoint" localSheetId="3">#REF!</definedName>
    <definedName name="appoint" localSheetId="4">#REF!</definedName>
    <definedName name="appoint">#REF!</definedName>
    <definedName name="b">'[1]2-Analyse éco détaillée'!$D$8</definedName>
    <definedName name="Besoins_utiles_projet">'[2]caractéristiques projet'!$D$12</definedName>
    <definedName name="Bois_Biomasse_énergie">'volet financier'!#REF!</definedName>
    <definedName name="cas_1">#REF!</definedName>
    <definedName name="cas_1_vcf">#REF!</definedName>
    <definedName name="cas_2">#REF!</definedName>
    <definedName name="cas_2_vcf">#REF!</definedName>
    <definedName name="cas_A">#REF!</definedName>
    <definedName name="cas_A_vcf">#REF!</definedName>
    <definedName name="cas_B">#REF!</definedName>
    <definedName name="cas_B_vcf">#REF!</definedName>
    <definedName name="cas_C">#REF!</definedName>
    <definedName name="cas_C_vcf">#REF!</definedName>
    <definedName name="cas_D">#REF!</definedName>
    <definedName name="cas_D_vcf">#REF!</definedName>
    <definedName name="Ch_activité">'[3]Définition des données'!$A$23:$A$24</definedName>
    <definedName name="Ch_aide">'[3]Définition des données'!$A$2:$A$3</definedName>
    <definedName name="Ch_avenant">'[3]Définition des données'!$A$10:$A$15</definedName>
    <definedName name="Ch_localisation">'[3]Définition des données'!$A$32:$A$35</definedName>
    <definedName name="Ch_taille_ent">'[3]Définition des données'!$A$27:$A$29</definedName>
    <definedName name="Chaleur_valorisée_par_le_site">#REF!</definedName>
    <definedName name="Chaleur_valorisée_par_le_site_vcf">#REF!</definedName>
    <definedName name="charbon">#REF!</definedName>
    <definedName name="combustible" localSheetId="5">#REF!</definedName>
    <definedName name="combustible" localSheetId="0">#REF!</definedName>
    <definedName name="combustible" localSheetId="3">#REF!</definedName>
    <definedName name="combustible" localSheetId="4">#REF!</definedName>
    <definedName name="combustible">#REF!</definedName>
    <definedName name="Consommation_électrique_globale_du_système">#REF!</definedName>
    <definedName name="Consommation_électrique_globale_du_système_vcf">#REF!</definedName>
    <definedName name="Création_chauff_app" localSheetId="5">'[2]caractéristiques projet'!#REF!</definedName>
    <definedName name="Création_chauff_app" localSheetId="0">'[2]caractéristiques projet'!#REF!</definedName>
    <definedName name="Création_chauff_app" localSheetId="3">'[2]caractéristiques projet'!#REF!</definedName>
    <definedName name="Création_chauff_app" localSheetId="4">'[2]caractéristiques projet'!#REF!</definedName>
    <definedName name="Création_chauff_app">'[2]caractéristiques projet'!#REF!</definedName>
    <definedName name="Economie_d_énergie_d_site_vcf">#REF!</definedName>
    <definedName name="Economies_d_énergie_du_site">#REF!</definedName>
    <definedName name="Energie_frigorifique_économisée">#REF!</definedName>
    <definedName name="Energie_frigorifique_économisée_vcf">#REF!</definedName>
    <definedName name="entreprise_moyenne">[4]Feuil2!$A$13</definedName>
    <definedName name="entreprise_moyenne_vcf">#REF!</definedName>
    <definedName name="essai" localSheetId="5">#REF!</definedName>
    <definedName name="essai" localSheetId="0">#REF!</definedName>
    <definedName name="essai" localSheetId="3">#REF!</definedName>
    <definedName name="essai" localSheetId="4">#REF!</definedName>
    <definedName name="essai">#REF!</definedName>
    <definedName name="filtration" localSheetId="5">#REF!</definedName>
    <definedName name="filtration" localSheetId="0">#REF!</definedName>
    <definedName name="filtration" localSheetId="3">#REF!</definedName>
    <definedName name="filtration" localSheetId="4">#REF!</definedName>
    <definedName name="filtration">#REF!</definedName>
    <definedName name="financement" localSheetId="2">'volet financier'!#REF!</definedName>
    <definedName name="financement">#REF!</definedName>
    <definedName name="Froid_valorisé_par_le_site">#REF!</definedName>
    <definedName name="Froid_valorisé_par_le_site_vcf">#REF!</definedName>
    <definedName name="fuel_domestique">#REF!</definedName>
    <definedName name="fuel_lourd">#REF!</definedName>
    <definedName name="fuel_lourd_vcf">#REF!</definedName>
    <definedName name="Gains_annuels_générés_par_l_investissement">#REF!</definedName>
    <definedName name="Gains_annuels_générés_par_l_investissement_avec_CCE">#REF!</definedName>
    <definedName name="Gains_annuels_générés_par_l_investissement_vcf">#REF!</definedName>
    <definedName name="gaz">#REF!</definedName>
    <definedName name="gaz_vcf">#REF!</definedName>
    <definedName name="Géothermie___Opération_sur_aquifère_profond__200m">'volet financier'!#REF!</definedName>
    <definedName name="Géothermie_de_surface_et_PAC_associées">'volet financier'!#REF!</definedName>
    <definedName name="GPL">#REF!</definedName>
    <definedName name="Grande" localSheetId="5">#REF!</definedName>
    <definedName name="Grande" localSheetId="0">#REF!</definedName>
    <definedName name="Grande" localSheetId="3">#REF!</definedName>
    <definedName name="Grande" localSheetId="4">#REF!</definedName>
    <definedName name="Grande">#REF!</definedName>
    <definedName name="grande_entreprise">[4]Feuil2!$A$14</definedName>
    <definedName name="list_secteur">[5]Listes!$A$1:$I$1</definedName>
    <definedName name="Liste_Besoins">[6]Paramètres!$A$5:$A$10</definedName>
    <definedName name="Listerégions">'Data 1'!$P$1:$AG$1</definedName>
    <definedName name="localisation" localSheetId="0">'[7]Déf. des données'!$A$17:$A$20</definedName>
    <definedName name="localisation" localSheetId="3">'[7]Déf. des données'!$A$17:$A$20</definedName>
    <definedName name="localisation" localSheetId="2">'[8]Déf. des données'!$A$17:$A$20</definedName>
    <definedName name="localisation">'[8]Déf. des données'!$A$17:$A$20</definedName>
    <definedName name="nature_activite" localSheetId="0">'[7]Déf. des données'!$A$24:$A$25</definedName>
    <definedName name="nature_activite" localSheetId="3">'[7]Déf. des données'!$A$24:$A$25</definedName>
    <definedName name="nature_activite" localSheetId="2">'[8]Déf. des données'!$A$24:$A$25</definedName>
    <definedName name="nature_activite">'[8]Déf. des données'!$A$24:$A$25</definedName>
    <definedName name="nb_nvle_ss">'[2]caractéristiques projet'!$D$34</definedName>
    <definedName name="ouinon" localSheetId="5">#REF!</definedName>
    <definedName name="ouinon" localSheetId="0">#REF!</definedName>
    <definedName name="ouinon" localSheetId="3">#REF!</definedName>
    <definedName name="ouinon" localSheetId="4">#REF!</definedName>
    <definedName name="ouinon">#REF!</definedName>
    <definedName name="parametres" localSheetId="5">#REF!</definedName>
    <definedName name="parametres" localSheetId="0">#REF!</definedName>
    <definedName name="parametres" localSheetId="3">#REF!</definedName>
    <definedName name="parametres" localSheetId="4">#REF!</definedName>
    <definedName name="parametres">#REF!</definedName>
    <definedName name="petite_entreprise">[4]Feuil2!$A$12</definedName>
    <definedName name="petite_entreprise_v1">#REF!</definedName>
    <definedName name="petite_entreprise_vcf">#REF!</definedName>
    <definedName name="planfin" localSheetId="5">#REF!</definedName>
    <definedName name="planfin" localSheetId="0">#REF!</definedName>
    <definedName name="planfin" localSheetId="3">#REF!</definedName>
    <definedName name="planfin" localSheetId="4">#REF!</definedName>
    <definedName name="planfin">#REF!</definedName>
    <definedName name="Porteur_inv">[4]Feuil2!$A$2:$A$3</definedName>
    <definedName name="Prix_biomasse">'[2]caractéristiques projet'!$D$22</definedName>
    <definedName name="Prix_de_la_chaleur">#REF!</definedName>
    <definedName name="Prix_de_la_chaleur_vcf">#REF!</definedName>
    <definedName name="Prix_du_combustible_avec_CCE">#REF!</definedName>
    <definedName name="Prix_du_combustible_économisé">#REF!</definedName>
    <definedName name="Prix_du_combustible_économisé_vcf">#REF!</definedName>
    <definedName name="Prix_du_froid">#REF!</definedName>
    <definedName name="Prix_du_froid_vcf">#REF!</definedName>
    <definedName name="Prix_du_MWh_froid">#REF!</definedName>
    <definedName name="Prix_du_MWh_froid_vcf">#REF!</definedName>
    <definedName name="Prix_du_Mwhélec">#REF!</definedName>
    <definedName name="Prix_du_MWhélec_vcf">#REF!</definedName>
    <definedName name="Prod_biomasse">'[2]caractéristiques projet'!$D$18</definedName>
    <definedName name="Prod_chaud_app">'[2]caractéristiques projet'!$D$27</definedName>
    <definedName name="Puiss_app_exist">'[2]caractéristiques projet'!#REF!</definedName>
    <definedName name="Puiss_appoint">'[2]caractéristiques projet'!$D$26</definedName>
    <definedName name="Puissance_biomasse">'[2]caractéristiques projet'!$D$17</definedName>
    <definedName name="Récupération_de_chaleur">'volet financier'!$A$21</definedName>
    <definedName name="Récupération_sur_eaux_usées_et_eaux_de_mer">'volet financier'!#REF!</definedName>
    <definedName name="reseau" localSheetId="5">#REF!</definedName>
    <definedName name="reseau" localSheetId="0">#REF!</definedName>
    <definedName name="reseau" localSheetId="3">#REF!</definedName>
    <definedName name="reseau" localSheetId="4">#REF!</definedName>
    <definedName name="reseau">#REF!</definedName>
    <definedName name="Réseau_de_chaleur_et_ou_de_froid">'volet financier'!#REF!</definedName>
    <definedName name="Solaire">'volet financier'!#REF!</definedName>
    <definedName name="Statut_investisseur">'[2]caractéristiques projet'!$D$10</definedName>
    <definedName name="supportjuridique">'[9]partenaire1-Coord'!$AO$1:$AO$2</definedName>
    <definedName name="Surcoût_d_investissement">#REF!</definedName>
    <definedName name="Surcoût_d_investissement_vcf">#REF!</definedName>
    <definedName name="Surcoût_moyen_du_combustible">#REF!</definedName>
    <definedName name="tab_cas_1">#REF!</definedName>
    <definedName name="tab_cas_2">#REF!</definedName>
    <definedName name="tab_cas_A">#REF!</definedName>
    <definedName name="tab_cas_B">#REF!</definedName>
    <definedName name="tab_cas_C">#REF!</definedName>
    <definedName name="tab_cas_D">#REF!</definedName>
    <definedName name="taille_ent" localSheetId="0">'[7]Déf. des données'!$A$29:$A$31</definedName>
    <definedName name="taille_ent" localSheetId="3">'[7]Déf. des données'!$A$29:$A$31</definedName>
    <definedName name="taille_ent" localSheetId="2">'[8]Déf. des données'!$A$29:$A$31</definedName>
    <definedName name="taille_ent">'[8]Déf. des données'!$A$29:$A$31</definedName>
    <definedName name="top" localSheetId="5">#REF!</definedName>
    <definedName name="top" localSheetId="2">'volet financier'!#REF!</definedName>
    <definedName name="top">#REF!</definedName>
    <definedName name="TRB_après_aide">#REF!</definedName>
    <definedName name="TRB_sans_aide">#REF!</definedName>
    <definedName name="TRB_sans_aide_vcf">#REF!</definedName>
    <definedName name="type_de_projet" localSheetId="5">#REF!</definedName>
    <definedName name="type_de_projet" localSheetId="0">#REF!</definedName>
    <definedName name="type_de_projet" localSheetId="3">#REF!</definedName>
    <definedName name="type_de_projet" localSheetId="4">#REF!</definedName>
    <definedName name="type_de_projet">#REF!</definedName>
    <definedName name="type_investisseur" localSheetId="5">#REF!</definedName>
    <definedName name="type_investisseur" localSheetId="0">#REF!</definedName>
    <definedName name="type_investisseur" localSheetId="3">#REF!</definedName>
    <definedName name="type_investisseur" localSheetId="4">#REF!</definedName>
    <definedName name="type_investisseur">#REF!</definedName>
    <definedName name="Type_projet">'[2]caractéristiques projet'!$D$9</definedName>
    <definedName name="typerèglement">'[9]partenaire1-Coord'!$AT$1:$AT$4</definedName>
    <definedName name="Ventes_clients">'[2]caractéristiques projet'!#REF!</definedName>
    <definedName name="_xlnm.Print_Area" localSheetId="5">'Attestation CEE'!$A$1:$G$40</definedName>
    <definedName name="_xlnm.Print_Area" localSheetId="2">'volet financier'!$A$1:$E$55</definedName>
    <definedName name="ZoneListe" localSheetId="5">#REF!</definedName>
    <definedName name="ZoneListe" localSheetId="0">#REF!</definedName>
    <definedName name="ZoneListe" localSheetId="3">#REF!</definedName>
    <definedName name="ZoneListe" localSheetId="4">#REF!</definedName>
    <definedName name="ZoneLis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3" l="1"/>
  <c r="I80" i="13"/>
  <c r="H80" i="13"/>
  <c r="G80" i="13"/>
  <c r="F80" i="13"/>
  <c r="E80" i="13"/>
  <c r="D80" i="13"/>
  <c r="E84" i="13"/>
  <c r="G84" i="13"/>
  <c r="D82" i="13"/>
  <c r="D81" i="13"/>
  <c r="D79" i="13"/>
  <c r="E85" i="13" l="1"/>
  <c r="G85" i="13" s="1"/>
  <c r="V46" i="13"/>
  <c r="E40" i="25"/>
  <c r="F89" i="22"/>
  <c r="F88" i="22"/>
  <c r="F87" i="22"/>
  <c r="F85" i="22"/>
  <c r="F84" i="22"/>
  <c r="E74" i="20" l="1"/>
  <c r="E75" i="20"/>
  <c r="E76" i="20"/>
  <c r="E77" i="20"/>
  <c r="E78" i="20"/>
  <c r="E79" i="20"/>
  <c r="E80" i="20"/>
  <c r="E81" i="20"/>
  <c r="E82" i="20"/>
  <c r="E83" i="20"/>
  <c r="E84" i="20"/>
  <c r="E85" i="20"/>
  <c r="C86" i="20"/>
  <c r="E86" i="20" s="1"/>
  <c r="D86" i="20"/>
  <c r="E67" i="13"/>
  <c r="G26" i="19" l="1"/>
  <c r="E26" i="19"/>
  <c r="E53" i="25"/>
  <c r="D77" i="13" l="1"/>
  <c r="E23" i="12"/>
  <c r="F80" i="22"/>
  <c r="F78" i="22"/>
  <c r="F77" i="22"/>
  <c r="E70" i="25" l="1"/>
  <c r="E94" i="25" l="1"/>
  <c r="E26" i="25" l="1"/>
  <c r="E30" i="25"/>
  <c r="E45" i="25"/>
  <c r="E47" i="25"/>
  <c r="E56" i="25" l="1"/>
  <c r="F44" i="22" s="1"/>
  <c r="AR2" i="21"/>
  <c r="AS2" i="21" s="1"/>
  <c r="AT2" i="21" s="1"/>
  <c r="AU2" i="21" s="1"/>
  <c r="AV2" i="21" s="1"/>
  <c r="AW2" i="21" s="1"/>
  <c r="AX2" i="21" s="1"/>
  <c r="AY2" i="21" s="1"/>
  <c r="AZ2" i="21" s="1"/>
  <c r="BA2" i="21" s="1"/>
  <c r="BB2" i="21" s="1"/>
  <c r="BC2" i="21" s="1"/>
  <c r="BD2" i="21" s="1"/>
  <c r="BE2" i="21" s="1"/>
  <c r="BF2" i="21" s="1"/>
  <c r="BG2" i="21" s="1"/>
  <c r="BH2" i="21" s="1"/>
  <c r="BI2" i="21" s="1"/>
  <c r="BJ2" i="21" s="1"/>
  <c r="BK2" i="21" s="1"/>
  <c r="BL2" i="21" s="1"/>
  <c r="BM2" i="21" s="1"/>
  <c r="P61" i="22"/>
  <c r="P62" i="22"/>
  <c r="P63" i="22"/>
  <c r="E60" i="22"/>
  <c r="I77" i="13" l="1"/>
  <c r="H77" i="13"/>
  <c r="G77" i="13"/>
  <c r="F77" i="13"/>
  <c r="J77" i="13"/>
  <c r="E77" i="13"/>
  <c r="E79" i="13" l="1"/>
  <c r="J79" i="13"/>
  <c r="F79" i="13"/>
  <c r="G79" i="13"/>
  <c r="H79" i="13"/>
  <c r="I79" i="13"/>
  <c r="P124" i="20" l="1"/>
  <c r="O124" i="20"/>
  <c r="Q124" i="20" s="1"/>
  <c r="L124" i="20"/>
  <c r="K124" i="20"/>
  <c r="M124" i="20" s="1"/>
  <c r="H124" i="20"/>
  <c r="G124" i="20"/>
  <c r="I124" i="20" s="1"/>
  <c r="E124" i="20"/>
  <c r="D124" i="20"/>
  <c r="C109" i="20" s="1"/>
  <c r="C124" i="20"/>
  <c r="Q123" i="20"/>
  <c r="M123" i="20"/>
  <c r="I123" i="20"/>
  <c r="E123" i="20"/>
  <c r="Q122" i="20"/>
  <c r="M122" i="20"/>
  <c r="I122" i="20"/>
  <c r="E122" i="20"/>
  <c r="Q121" i="20"/>
  <c r="M121" i="20"/>
  <c r="I121" i="20"/>
  <c r="E121" i="20"/>
  <c r="Q120" i="20"/>
  <c r="M120" i="20"/>
  <c r="I120" i="20"/>
  <c r="E120" i="20"/>
  <c r="Q119" i="20"/>
  <c r="M119" i="20"/>
  <c r="I119" i="20"/>
  <c r="E119" i="20"/>
  <c r="Q118" i="20"/>
  <c r="M118" i="20"/>
  <c r="I118" i="20"/>
  <c r="E118" i="20"/>
  <c r="Q117" i="20"/>
  <c r="M117" i="20"/>
  <c r="I117" i="20"/>
  <c r="E117" i="20"/>
  <c r="Q116" i="20"/>
  <c r="M116" i="20"/>
  <c r="I116" i="20"/>
  <c r="E116" i="20"/>
  <c r="Q115" i="20"/>
  <c r="M115" i="20"/>
  <c r="I115" i="20"/>
  <c r="E115" i="20"/>
  <c r="Q114" i="20"/>
  <c r="M114" i="20"/>
  <c r="I114" i="20"/>
  <c r="E114" i="20"/>
  <c r="Q113" i="20"/>
  <c r="M113" i="20"/>
  <c r="I113" i="20"/>
  <c r="E113" i="20"/>
  <c r="Q112" i="20"/>
  <c r="M112" i="20"/>
  <c r="I112" i="20"/>
  <c r="E112" i="20"/>
  <c r="P105" i="20"/>
  <c r="O105" i="20"/>
  <c r="Q105" i="20" s="1"/>
  <c r="L105" i="20"/>
  <c r="K105" i="20"/>
  <c r="M105" i="20" s="1"/>
  <c r="H105" i="20"/>
  <c r="G105" i="20"/>
  <c r="I105" i="20" s="1"/>
  <c r="D105" i="20"/>
  <c r="C90" i="20" s="1"/>
  <c r="C105" i="20"/>
  <c r="E105" i="20" s="1"/>
  <c r="Q104" i="20"/>
  <c r="M104" i="20"/>
  <c r="I104" i="20"/>
  <c r="E104" i="20"/>
  <c r="Q103" i="20"/>
  <c r="M103" i="20"/>
  <c r="I103" i="20"/>
  <c r="E103" i="20"/>
  <c r="Q102" i="20"/>
  <c r="M102" i="20"/>
  <c r="I102" i="20"/>
  <c r="E102" i="20"/>
  <c r="Q101" i="20"/>
  <c r="M101" i="20"/>
  <c r="I101" i="20"/>
  <c r="E101" i="20"/>
  <c r="Q100" i="20"/>
  <c r="M100" i="20"/>
  <c r="I100" i="20"/>
  <c r="E100" i="20"/>
  <c r="Q99" i="20"/>
  <c r="M99" i="20"/>
  <c r="I99" i="20"/>
  <c r="E99" i="20"/>
  <c r="Q98" i="20"/>
  <c r="M98" i="20"/>
  <c r="I98" i="20"/>
  <c r="E98" i="20"/>
  <c r="Q97" i="20"/>
  <c r="M97" i="20"/>
  <c r="I97" i="20"/>
  <c r="E97" i="20"/>
  <c r="Q96" i="20"/>
  <c r="M96" i="20"/>
  <c r="I96" i="20"/>
  <c r="E96" i="20"/>
  <c r="Q95" i="20"/>
  <c r="M95" i="20"/>
  <c r="I95" i="20"/>
  <c r="E95" i="20"/>
  <c r="Q94" i="20"/>
  <c r="M94" i="20"/>
  <c r="I94" i="20"/>
  <c r="E94" i="20"/>
  <c r="Q93" i="20"/>
  <c r="M93" i="20"/>
  <c r="I93" i="20"/>
  <c r="E93" i="20"/>
  <c r="P86" i="20"/>
  <c r="O86" i="20"/>
  <c r="Q86" i="20" s="1"/>
  <c r="L86" i="20"/>
  <c r="K86" i="20"/>
  <c r="M86" i="20" s="1"/>
  <c r="H86" i="20"/>
  <c r="G86" i="20"/>
  <c r="I86" i="20" s="1"/>
  <c r="C71" i="20"/>
  <c r="Q85" i="20"/>
  <c r="M85" i="20"/>
  <c r="I85" i="20"/>
  <c r="Q84" i="20"/>
  <c r="M84" i="20"/>
  <c r="I84" i="20"/>
  <c r="Q83" i="20"/>
  <c r="M83" i="20"/>
  <c r="I83" i="20"/>
  <c r="Q82" i="20"/>
  <c r="M82" i="20"/>
  <c r="I82" i="20"/>
  <c r="Q81" i="20"/>
  <c r="M81" i="20"/>
  <c r="I81" i="20"/>
  <c r="Q80" i="20"/>
  <c r="M80" i="20"/>
  <c r="I80" i="20"/>
  <c r="Q79" i="20"/>
  <c r="M79" i="20"/>
  <c r="I79" i="20"/>
  <c r="Q78" i="20"/>
  <c r="M78" i="20"/>
  <c r="I78" i="20"/>
  <c r="Q77" i="20"/>
  <c r="M77" i="20"/>
  <c r="I77" i="20"/>
  <c r="Q76" i="20"/>
  <c r="M76" i="20"/>
  <c r="I76" i="20"/>
  <c r="Q75" i="20"/>
  <c r="M75" i="20"/>
  <c r="I75" i="20"/>
  <c r="Q74" i="20"/>
  <c r="M74" i="20"/>
  <c r="I74" i="20"/>
  <c r="P67" i="20"/>
  <c r="O67" i="20"/>
  <c r="Q67" i="20" s="1"/>
  <c r="L67" i="20"/>
  <c r="K67" i="20"/>
  <c r="M67" i="20" s="1"/>
  <c r="H67" i="20"/>
  <c r="G67" i="20"/>
  <c r="I67" i="20" s="1"/>
  <c r="D67" i="20"/>
  <c r="C67" i="20"/>
  <c r="E67" i="20" s="1"/>
  <c r="Q66" i="20"/>
  <c r="M66" i="20"/>
  <c r="I66" i="20"/>
  <c r="E66" i="20"/>
  <c r="Q65" i="20"/>
  <c r="M65" i="20"/>
  <c r="I65" i="20"/>
  <c r="E65" i="20"/>
  <c r="Q64" i="20"/>
  <c r="M64" i="20"/>
  <c r="I64" i="20"/>
  <c r="E64" i="20"/>
  <c r="Q63" i="20"/>
  <c r="M63" i="20"/>
  <c r="I63" i="20"/>
  <c r="E63" i="20"/>
  <c r="Q62" i="20"/>
  <c r="M62" i="20"/>
  <c r="I62" i="20"/>
  <c r="E62" i="20"/>
  <c r="Q61" i="20"/>
  <c r="M61" i="20"/>
  <c r="I61" i="20"/>
  <c r="E61" i="20"/>
  <c r="Q60" i="20"/>
  <c r="M60" i="20"/>
  <c r="I60" i="20"/>
  <c r="E60" i="20"/>
  <c r="Q59" i="20"/>
  <c r="M59" i="20"/>
  <c r="I59" i="20"/>
  <c r="E59" i="20"/>
  <c r="Q58" i="20"/>
  <c r="M58" i="20"/>
  <c r="I58" i="20"/>
  <c r="E58" i="20"/>
  <c r="Q57" i="20"/>
  <c r="M57" i="20"/>
  <c r="I57" i="20"/>
  <c r="E57" i="20"/>
  <c r="Q56" i="20"/>
  <c r="M56" i="20"/>
  <c r="I56" i="20"/>
  <c r="E56" i="20"/>
  <c r="Q55" i="20"/>
  <c r="M55" i="20"/>
  <c r="I55" i="20"/>
  <c r="E55" i="20"/>
  <c r="P48" i="20"/>
  <c r="O48" i="20"/>
  <c r="Q48" i="20" s="1"/>
  <c r="L48" i="20"/>
  <c r="K48" i="20"/>
  <c r="M48" i="20" s="1"/>
  <c r="H48" i="20"/>
  <c r="G48" i="20"/>
  <c r="I48" i="20" s="1"/>
  <c r="D48" i="20"/>
  <c r="C48" i="20"/>
  <c r="E48" i="20" s="1"/>
  <c r="Q47" i="20"/>
  <c r="M47" i="20"/>
  <c r="I47" i="20"/>
  <c r="E47" i="20"/>
  <c r="Q46" i="20"/>
  <c r="M46" i="20"/>
  <c r="I46" i="20"/>
  <c r="E46" i="20"/>
  <c r="Q45" i="20"/>
  <c r="M45" i="20"/>
  <c r="I45" i="20"/>
  <c r="E45" i="20"/>
  <c r="Q44" i="20"/>
  <c r="M44" i="20"/>
  <c r="I44" i="20"/>
  <c r="E44" i="20"/>
  <c r="Q43" i="20"/>
  <c r="M43" i="20"/>
  <c r="I43" i="20"/>
  <c r="E43" i="20"/>
  <c r="Q42" i="20"/>
  <c r="M42" i="20"/>
  <c r="I42" i="20"/>
  <c r="E42" i="20"/>
  <c r="Q41" i="20"/>
  <c r="M41" i="20"/>
  <c r="I41" i="20"/>
  <c r="E41" i="20"/>
  <c r="Q40" i="20"/>
  <c r="M40" i="20"/>
  <c r="I40" i="20"/>
  <c r="E40" i="20"/>
  <c r="Q39" i="20"/>
  <c r="M39" i="20"/>
  <c r="I39" i="20"/>
  <c r="E39" i="20"/>
  <c r="Q38" i="20"/>
  <c r="M38" i="20"/>
  <c r="I38" i="20"/>
  <c r="E38" i="20"/>
  <c r="Q37" i="20"/>
  <c r="M37" i="20"/>
  <c r="I37" i="20"/>
  <c r="E37" i="20"/>
  <c r="Q36" i="20"/>
  <c r="M36" i="20"/>
  <c r="I36" i="20"/>
  <c r="E36" i="20"/>
  <c r="P29" i="20"/>
  <c r="O29" i="20"/>
  <c r="Q29" i="20" s="1"/>
  <c r="Q28" i="20"/>
  <c r="Q27" i="20"/>
  <c r="Q26" i="20"/>
  <c r="Q25" i="20"/>
  <c r="Q24" i="20"/>
  <c r="Q23" i="20"/>
  <c r="Q22" i="20"/>
  <c r="Q21" i="20"/>
  <c r="Q20" i="20"/>
  <c r="Q19" i="20"/>
  <c r="Q18" i="20"/>
  <c r="Q17" i="20"/>
  <c r="L29" i="20"/>
  <c r="K29" i="20"/>
  <c r="M29" i="20" s="1"/>
  <c r="M28" i="20"/>
  <c r="M27" i="20"/>
  <c r="M26" i="20"/>
  <c r="M25" i="20"/>
  <c r="M24" i="20"/>
  <c r="M23" i="20"/>
  <c r="M22" i="20"/>
  <c r="M21" i="20"/>
  <c r="M20" i="20"/>
  <c r="M19" i="20"/>
  <c r="M18" i="20"/>
  <c r="M17" i="20"/>
  <c r="H29" i="20"/>
  <c r="G29" i="20"/>
  <c r="I29" i="20" s="1"/>
  <c r="I28" i="20"/>
  <c r="I27" i="20"/>
  <c r="I26" i="20"/>
  <c r="I25" i="20"/>
  <c r="I24" i="20"/>
  <c r="I23" i="20"/>
  <c r="I22" i="20"/>
  <c r="I21" i="20"/>
  <c r="I20" i="20"/>
  <c r="I19" i="20"/>
  <c r="I18" i="20"/>
  <c r="I17" i="20"/>
  <c r="C52" i="20" l="1"/>
  <c r="C33" i="20"/>
  <c r="E63" i="22" l="1"/>
  <c r="E62" i="22"/>
  <c r="E61" i="22"/>
  <c r="E59" i="22"/>
  <c r="E58" i="22"/>
  <c r="E57" i="22"/>
  <c r="E56" i="22"/>
  <c r="E55" i="22"/>
  <c r="E54" i="22"/>
  <c r="E18" i="20" l="1"/>
  <c r="E19" i="20"/>
  <c r="E20" i="20"/>
  <c r="E21" i="20"/>
  <c r="E22" i="20"/>
  <c r="E23" i="20"/>
  <c r="E24" i="20"/>
  <c r="E25" i="20"/>
  <c r="E26" i="20"/>
  <c r="E27" i="20"/>
  <c r="E28" i="20"/>
  <c r="E17" i="20"/>
  <c r="T45" i="13"/>
  <c r="T46" i="13"/>
  <c r="V50" i="13"/>
  <c r="V45" i="13"/>
  <c r="X46" i="13"/>
  <c r="X45" i="13"/>
  <c r="I45" i="13"/>
  <c r="I49" i="13" s="1"/>
  <c r="G45" i="13"/>
  <c r="G47" i="13" s="1"/>
  <c r="Q45" i="13"/>
  <c r="Q47" i="13" s="1"/>
  <c r="O45" i="13"/>
  <c r="M45" i="13"/>
  <c r="K45" i="13"/>
  <c r="E45" i="13"/>
  <c r="S50" i="13"/>
  <c r="S49" i="13"/>
  <c r="S47" i="13"/>
  <c r="S51" i="13" s="1"/>
  <c r="I50" i="13"/>
  <c r="N59" i="22" s="1"/>
  <c r="P59" i="22" s="1"/>
  <c r="G50" i="13"/>
  <c r="N58" i="22" s="1"/>
  <c r="P58" i="22" s="1"/>
  <c r="Q50" i="13"/>
  <c r="N57" i="22" s="1"/>
  <c r="P57" i="22" s="1"/>
  <c r="Z46" i="13" l="1"/>
  <c r="E38" i="13" s="1"/>
  <c r="AB46" i="13"/>
  <c r="E39" i="13" s="1"/>
  <c r="T50" i="13"/>
  <c r="Q49" i="13"/>
  <c r="Q51" i="13" s="1"/>
  <c r="T48" i="13"/>
  <c r="V48" i="13"/>
  <c r="I47" i="13"/>
  <c r="I51" i="13" s="1"/>
  <c r="G49" i="13"/>
  <c r="G51" i="13" s="1"/>
  <c r="C29" i="20"/>
  <c r="E29" i="20" s="1"/>
  <c r="D29" i="20"/>
  <c r="C14" i="20" s="1"/>
  <c r="E47" i="13" l="1"/>
  <c r="X50" i="13"/>
  <c r="U47" i="13"/>
  <c r="W47" i="13"/>
  <c r="K36" i="13"/>
  <c r="E50" i="13"/>
  <c r="N60" i="22" l="1"/>
  <c r="P60" i="22" s="1"/>
  <c r="E49" i="13"/>
  <c r="X48" i="13"/>
  <c r="K50" i="13"/>
  <c r="N54" i="22" s="1"/>
  <c r="P54" i="22" s="1"/>
  <c r="AB48" i="13" l="1"/>
  <c r="Z48" i="13"/>
  <c r="O50" i="13"/>
  <c r="N56" i="22" s="1"/>
  <c r="P56" i="22" s="1"/>
  <c r="U50" i="13"/>
  <c r="W50" i="13"/>
  <c r="M50" i="13"/>
  <c r="W49" i="13"/>
  <c r="U49" i="13"/>
  <c r="M47" i="13"/>
  <c r="O47" i="13"/>
  <c r="E25" i="12"/>
  <c r="AB50" i="13" l="1"/>
  <c r="D55" i="13"/>
  <c r="Z50" i="13"/>
  <c r="D54" i="13" s="1"/>
  <c r="N55" i="22"/>
  <c r="P55" i="22" s="1"/>
  <c r="P65" i="22" s="1"/>
  <c r="F81" i="22" s="1"/>
  <c r="K47" i="13"/>
  <c r="AD47" i="13" s="1"/>
  <c r="E40" i="13" s="1"/>
  <c r="K49" i="13"/>
  <c r="U51" i="13"/>
  <c r="W51" i="13"/>
  <c r="M49" i="13"/>
  <c r="M51" i="13" s="1"/>
  <c r="O49" i="13"/>
  <c r="O51" i="13" s="1"/>
  <c r="C60" i="13" l="1"/>
  <c r="C59" i="13"/>
  <c r="G55" i="13"/>
  <c r="J55" i="13"/>
  <c r="J54" i="13"/>
  <c r="G54" i="13"/>
  <c r="AD49" i="13"/>
  <c r="E51" i="13"/>
  <c r="K51" i="13"/>
  <c r="AD51" i="13" l="1"/>
  <c r="D56" i="13" s="1"/>
  <c r="C61" i="13" s="1"/>
  <c r="F82" i="22" l="1"/>
  <c r="G56" i="13"/>
  <c r="J56" i="13"/>
  <c r="F25" i="19"/>
  <c r="F24" i="19"/>
  <c r="F23" i="19"/>
  <c r="F22" i="19"/>
  <c r="F21" i="19"/>
  <c r="F26" i="19" l="1"/>
  <c r="C91" i="25" l="1"/>
  <c r="F86" i="22"/>
  <c r="F79" i="22"/>
  <c r="D97" i="22" s="1"/>
  <c r="D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80" authorId="0" shapeId="0" xr:uid="{00000000-0006-0000-0100-000001000000}">
      <text>
        <r>
          <rPr>
            <sz val="9"/>
            <color indexed="81"/>
            <rFont val="Tahoma"/>
            <family val="2"/>
          </rPr>
          <t xml:space="preserve">
Part du coût total de l'opération à la charge du porteur de projet sur la base de ses fonds propres.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E20" authorId="0" shapeId="0" xr:uid="{966FFF06-1692-4FB9-9D5D-B5617EF3AABD}">
      <text>
        <r>
          <rPr>
            <b/>
            <sz val="9"/>
            <color indexed="81"/>
            <rFont val="Tahoma"/>
            <family val="2"/>
          </rPr>
          <t>MWh cumac = quantité de chaleur valorisée en MWh/an * durée de vie actualisée
Cf. onglet "Data" : tableau de correspondance "durée de vie actualisée à 4%" à prendre en compte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D44" authorId="0" shapeId="0" xr:uid="{62DEC04C-26AF-4E5A-AC65-5E5788CC80FE}">
      <text>
        <r>
          <rPr>
            <sz val="9"/>
            <color indexed="81"/>
            <rFont val="Tahoma"/>
            <family val="2"/>
          </rPr>
          <t>Le surcoût d’investissement est calculé s’il existe une solution de référence, 
dans la plupart des projets de récupération de chaleur fatale, il n'y a pas de situation de référence (cette dernière correspond à la situation intitiale) ; le surcoût est alors égal à la somme des coûts éligibles</t>
        </r>
      </text>
    </comment>
  </commentList>
</comments>
</file>

<file path=xl/sharedStrings.xml><?xml version="1.0" encoding="utf-8"?>
<sst xmlns="http://schemas.openxmlformats.org/spreadsheetml/2006/main" count="2679" uniqueCount="2159">
  <si>
    <t>Données sur trajectoires de prix : suppléments 2023 et évolutions spécifiques</t>
  </si>
  <si>
    <t>Energie/combustible/matière première</t>
  </si>
  <si>
    <t>Supplément
2023</t>
  </si>
  <si>
    <t>Evolution spécifique (inflation pour autre énergie/combustible/matière première)</t>
  </si>
  <si>
    <t>2026-2030</t>
  </si>
  <si>
    <t>2031-2035</t>
  </si>
  <si>
    <t>2036-2040</t>
  </si>
  <si>
    <t>2041-2045</t>
  </si>
  <si>
    <t>Electricité (données en €/MWh EF)</t>
  </si>
  <si>
    <t>Gaz naturel et dérivés (donées en €/MWh PCI)</t>
  </si>
  <si>
    <t>Pétrole et dérivés (données en €/MWh PCI)</t>
  </si>
  <si>
    <t>Charbon et dérivés (données en €/MWh PCI)</t>
  </si>
  <si>
    <t>Autre énergie/combustible/matière première (données valables quelle que soit l'unité)</t>
  </si>
  <si>
    <t>Sources : Commission européenne, INSEE, BCE</t>
  </si>
  <si>
    <t>CARTE D'IDENTITE DU PROJET</t>
  </si>
  <si>
    <t>PROJET</t>
  </si>
  <si>
    <t>LEGENDE</t>
  </si>
  <si>
    <t>Cellule à remplir</t>
  </si>
  <si>
    <t>Nom</t>
  </si>
  <si>
    <t>Cellule remplie automatiquement - A ne pas modifier</t>
  </si>
  <si>
    <t>Valorisation du projet de chaleur fatale</t>
  </si>
  <si>
    <t>sur site industriel (en interne)</t>
  </si>
  <si>
    <t>PORTEUR JURIDIQUE</t>
  </si>
  <si>
    <t>ENTREPRISE PROPRIETAIRE DU SITE INDUSTRIEL CONCERNE</t>
  </si>
  <si>
    <t xml:space="preserve">Le propriétaire du site industriel concerné est-il le porteur juridique ? </t>
  </si>
  <si>
    <t>OUI</t>
  </si>
  <si>
    <t>Raison sociale</t>
  </si>
  <si>
    <t>Taille</t>
  </si>
  <si>
    <t>Grande entreprise</t>
  </si>
  <si>
    <t>Code NCE</t>
  </si>
  <si>
    <t>E14</t>
  </si>
  <si>
    <t>Secteur d'activité NCE</t>
  </si>
  <si>
    <t>Code NAF</t>
  </si>
  <si>
    <t>10.62Z</t>
  </si>
  <si>
    <t>Secteur d'activité NAF</t>
  </si>
  <si>
    <t>SITE INDUSTRIEL CONCERNE</t>
  </si>
  <si>
    <t>Zone AFR</t>
  </si>
  <si>
    <t>Installation(s) soumise(s) au système EU-ETS</t>
  </si>
  <si>
    <t>NON</t>
  </si>
  <si>
    <t>Bénéficiaire de l'abattement TURPE</t>
  </si>
  <si>
    <t>Assujetti à l'audit réglementaire</t>
  </si>
  <si>
    <t>Certification ISO 50001</t>
  </si>
  <si>
    <t>Site Classé pour la Protection de l'Environnement (ICPE)</t>
  </si>
  <si>
    <t>Site IED</t>
  </si>
  <si>
    <t>ELIGIBILITE</t>
  </si>
  <si>
    <t>Critères</t>
  </si>
  <si>
    <t>Auto-évaluation du porteur</t>
  </si>
  <si>
    <r>
      <t xml:space="preserve">Compléments
</t>
    </r>
    <r>
      <rPr>
        <b/>
        <i/>
        <sz val="12"/>
        <color theme="0"/>
        <rFont val="Arial"/>
        <family val="2"/>
      </rPr>
      <t xml:space="preserve"> (les indications en italique peuvent être écrasées)</t>
    </r>
  </si>
  <si>
    <r>
      <t xml:space="preserve">Réalisation d’une étude préalable en amont </t>
    </r>
    <r>
      <rPr>
        <sz val="11"/>
        <color theme="1"/>
        <rFont val="Arial"/>
        <family val="2"/>
      </rPr>
      <t>(diagnostic énergétique ou étude de faisabilité)</t>
    </r>
  </si>
  <si>
    <t>Quantité de chaleur fatale valorisée &gt; 1 GWh/an</t>
  </si>
  <si>
    <t>Valorisation de la chaleur fatale sous forme de chaleur et/ou de froid</t>
  </si>
  <si>
    <t>Récupération de chaleur sur les installations biomasse</t>
  </si>
  <si>
    <t xml:space="preserve">Attention si la réponse de l'auto-évaluation est OUI, se référer aux conditions d'éligibilité et financement "Installation biomasse énergie"
https://agirpourlatransition.ademe.fr/entreprises/aides-financieres/2025/aide-a-linstallation-production-chaleur-biomasse-bois?cible=79 </t>
  </si>
  <si>
    <t>Récupération de chaleur sur les cogénérations</t>
  </si>
  <si>
    <t>Attention si la réponse de l'auto-évaluation est OUI, se référer aux conditions d'éligibilité et financement du présent dispositif pour bien vérifier l'éligibilité d'un tel projet</t>
  </si>
  <si>
    <t>Installation existante de plus de 2 ans</t>
  </si>
  <si>
    <t>Temps de retour sur investissement &gt; 36 mois après aides</t>
  </si>
  <si>
    <t>VOLET FINANCIER INVESTISSEMENTS
THEME : ENERGIE</t>
  </si>
  <si>
    <t>Les dépenses prévisionnelles nécessaires à l'opération doivent être présentées dans ce tableau afin de permettre à l'ADEME d'identifier les dépenses éligibles pour le calcul de l'aide potentielle. Les aides de l’ADEME ne constituent pas un droit à délivrance et n’ont pas de caractère systématique.</t>
  </si>
  <si>
    <t xml:space="preserve">Le volet financier se compose de deux éléments à renseigner : </t>
  </si>
  <si>
    <t>1/ Le budget prévisionnel de l'opération</t>
  </si>
  <si>
    <t>2/ Le plan de financement</t>
  </si>
  <si>
    <t>Pour le dépôt de la demande d'aide sur la plateforme de l'ADEME, vous devrez :</t>
  </si>
  <si>
    <t xml:space="preserve">- recopier chacun des totaux des catégories de dépenses (ex : Equipements/investissements : Terrains) dans l'onglet "Dépenses prévisionnelles" </t>
  </si>
  <si>
    <t xml:space="preserve">- déposer ce fichier complété, dans l'onglet "Ajout de documents" </t>
  </si>
  <si>
    <t>TOUS LES THEMES ENERGIE</t>
  </si>
  <si>
    <t>Sommaire des thèmes</t>
  </si>
  <si>
    <t>1/ BUDGET PREVISIONNEL DE L'OPERATION</t>
  </si>
  <si>
    <r>
      <t xml:space="preserve">Indiquer dans ce tableau ligne par ligne les catégories de dépense rattachées à chacun des postes (Equipement, Personnel, Fonctionnement). Des suggestions sont proposées, vous pouvez les compléter ou les supprimer. Vous pouvez également apporter en texte libre des précisions éventuelles : nom de l'équipement, nature d'emploi/métier impliqué dans le projet, détail de la dépense de fonctionnement, etc... </t>
    </r>
    <r>
      <rPr>
        <b/>
        <sz val="11"/>
        <rFont val="Arial"/>
        <family val="2"/>
      </rPr>
      <t xml:space="preserve">
</t>
    </r>
  </si>
  <si>
    <r>
      <t xml:space="preserve">Les dépenses doivent être présentées :
- </t>
    </r>
    <r>
      <rPr>
        <b/>
        <sz val="11"/>
        <rFont val="Arial"/>
        <family val="2"/>
      </rPr>
      <t xml:space="preserve">en € pour les dépenses de personnel </t>
    </r>
    <r>
      <rPr>
        <sz val="11"/>
        <rFont val="Arial"/>
        <family val="2"/>
      </rPr>
      <t xml:space="preserve">: part des coûts des salaires et charges salariales et patronales (compris éventuels impôts et taxes directement proportionnels aux salaires versés) des personnes intervenant directement dans la réalisation des objectifs de l’opération, proportionnellement à la part de l’activité des personnels mobilisés mesurée en heures ou en jours. 
- en </t>
    </r>
    <r>
      <rPr>
        <b/>
        <sz val="11"/>
        <rFont val="Arial"/>
        <family val="2"/>
      </rPr>
      <t>HTR (Hors taxes récupérables) pour toutes les autres dépenses</t>
    </r>
    <r>
      <rPr>
        <sz val="11"/>
        <rFont val="Arial"/>
        <family val="2"/>
      </rPr>
      <t xml:space="preserve"> : Coûts de l’opération déduction faite de la TVA récupérable auprès du Trésor Public lorsque le partenaire est assujetti à la TVA pour l'opération</t>
    </r>
    <r>
      <rPr>
        <b/>
        <sz val="11"/>
        <rFont val="Arial"/>
        <family val="2"/>
      </rPr>
      <t xml:space="preserve">. </t>
    </r>
    <r>
      <rPr>
        <sz val="11"/>
        <rFont val="Arial"/>
        <family val="2"/>
      </rPr>
      <t xml:space="preserve">En conséquence, la part de TVA non récupérable pour les partenaires non assujettis constitue une dépense éligible. </t>
    </r>
  </si>
  <si>
    <t>Pour cette opération :</t>
  </si>
  <si>
    <t>Etes-vous ?</t>
  </si>
  <si>
    <t>Choisir une valeur</t>
  </si>
  <si>
    <t>Installation de récupération de chaleur</t>
  </si>
  <si>
    <t xml:space="preserve">Poste de dépenses : équipements / Investissements </t>
  </si>
  <si>
    <t xml:space="preserve">Dépenses </t>
  </si>
  <si>
    <t>Acquisition, crédit-bail ou location</t>
  </si>
  <si>
    <t>Si location, 
durée (en mois)</t>
  </si>
  <si>
    <t xml:space="preserve"> Coût  en € HTR</t>
  </si>
  <si>
    <t>TERRAINS</t>
  </si>
  <si>
    <t>Acquisition de terrain</t>
  </si>
  <si>
    <t>Autres dépenses à préciser</t>
  </si>
  <si>
    <t>Catégories de dépenses  à reporter &gt;&gt;</t>
  </si>
  <si>
    <t>Equipements/investissements : Terrains</t>
  </si>
  <si>
    <t>AMENAGEMENTS ET CONSTRUCTIONS</t>
  </si>
  <si>
    <t>Voirie, génie civil, tranchée</t>
  </si>
  <si>
    <t>Aménagement - Voiries Réseaux Divers (VRD)</t>
  </si>
  <si>
    <t>Equipements/investissements : Aménagements et constructions</t>
  </si>
  <si>
    <t>EQUIPEMENTS PROCESS</t>
  </si>
  <si>
    <t>Système de captage complet : Organes de captage (hotte,…), échangeurs …</t>
  </si>
  <si>
    <t>Système de récupération : Echangeurs …</t>
  </si>
  <si>
    <t>Système de remontée du niveau de température : Pompes à chaleur électrique ou à absorption, ecompression de vapeur, Machines à éjection …</t>
  </si>
  <si>
    <t>Système de stockage : Ballons …</t>
  </si>
  <si>
    <t>Système de comptage : Capteurs, Compteurs …</t>
  </si>
  <si>
    <t>Système de production de froid</t>
  </si>
  <si>
    <t>Transport de chaleur : Tuyauteries, canalisations, régulations …</t>
  </si>
  <si>
    <t>Système de régulation et équipements électriques associés à l'installation de récupération de chaleur</t>
  </si>
  <si>
    <t>Equipements/investissements : Équipements process</t>
  </si>
  <si>
    <t>INGENIERIE</t>
  </si>
  <si>
    <t>Maîtrise d'œuvre (MOE) - prestation externe</t>
  </si>
  <si>
    <t>Assistance à maîtrise d'ouvrage (AMO)</t>
  </si>
  <si>
    <t>Bureau de contrôle, SPS, OPC</t>
  </si>
  <si>
    <t>Total : Ingénierie</t>
  </si>
  <si>
    <t>AUTRES DEPENSES</t>
  </si>
  <si>
    <t>Equipements/investissements : Autres</t>
  </si>
  <si>
    <t>Dépenses directes de personnel (salaires chargés non environnés)</t>
  </si>
  <si>
    <t>% ETPT affecté à l'opération 
ou Mois/Homme ; Jour/Homme ; 
Heures/Homme</t>
  </si>
  <si>
    <t>Coût unitaire</t>
  </si>
  <si>
    <t xml:space="preserve"> Coût  en €</t>
  </si>
  <si>
    <r>
      <t xml:space="preserve">Maîtrise d'œuvre (MOE) - réalisée en interne </t>
    </r>
    <r>
      <rPr>
        <i/>
        <sz val="10"/>
        <color theme="1"/>
        <rFont val="Arial"/>
        <family val="2"/>
      </rPr>
      <t>(ces dépenses sont plafonnées à 10% des dépenses éligibles)</t>
    </r>
  </si>
  <si>
    <t>Total : Dépenses directes de personnel</t>
  </si>
  <si>
    <t>Au moment de la justification des dépenses, celles-ci peuvent être certifiées par un commissaire aux comptes, comptable public ou expert-comptable indépendant, dans le cas où ce recours est envisagé, merci d’indiquer le coût prévisionnel de cette certification</t>
  </si>
  <si>
    <t>Total : Certification des dépenses</t>
  </si>
  <si>
    <t>TOTAL INSTALLATION DE RECUPERATION DE CHALEUR</t>
  </si>
  <si>
    <t>ESTIMATION DU COÛT DU SCENARIO CONTREFACTUEL</t>
  </si>
  <si>
    <r>
      <rPr>
        <u/>
        <sz val="11"/>
        <color theme="1"/>
        <rFont val="Arial"/>
        <family val="2"/>
      </rPr>
      <t>Objectifs :</t>
    </r>
    <r>
      <rPr>
        <sz val="11"/>
        <color theme="1"/>
        <rFont val="Arial"/>
        <family val="2"/>
      </rPr>
      <t xml:space="preserve"> Conformément au système d’aides ADEME, l’aide va être calculée selon les règles communautaires appliquées au Règlement général d’Exemption par Catégorie (RGEC). L’assiette des coûts admissibles sur laquelle sera calculé le montant d’aide correspondra aux dépenses éligibles et retenues déduction faite d’un investissement associé à un scénario contrefactuel.                                                                                                                                                                                                                                                                        
</t>
    </r>
    <r>
      <rPr>
        <u/>
        <sz val="11"/>
        <color theme="1"/>
        <rFont val="Arial"/>
        <family val="2"/>
      </rPr>
      <t>Remarque :</t>
    </r>
    <r>
      <rPr>
        <sz val="11"/>
        <color theme="1"/>
        <rFont val="Arial"/>
        <family val="2"/>
      </rPr>
      <t xml:space="preserve"> La proposition de liste des dépenses pour le scénario contrefactuel qui suit, tout comme celle des investissements du projet, devra être validée par l'ADEME. Il est conseillé de présenter en amont du dépôt le scénario contrefactuel à l'instructeur ADEME.</t>
    </r>
  </si>
  <si>
    <t>Dépenses scénario contrefactuel</t>
  </si>
  <si>
    <t>Thématique de décarbonation</t>
  </si>
  <si>
    <t>Précisez la nature des investissements</t>
  </si>
  <si>
    <t>Précisions éventuelles</t>
  </si>
  <si>
    <t>Si besoin insérer des lignes supplémentaires</t>
  </si>
  <si>
    <t>TOTAL INSTALLATION DE REFERENCE</t>
  </si>
  <si>
    <t xml:space="preserve">2/ PLAN DE FINANCEMENT </t>
  </si>
  <si>
    <t>Le plan de financement a pour objectif d'informer l'ADEME des sources de financement pour votre projet. Ces informations seront utilisées pour identifier notamment les éventuels cumuls d'aides publiques. Il est nécessaire de préciser si à ce stade ces financements sont acquis ou escomptés.</t>
  </si>
  <si>
    <t>Si plusieurs financeurs, merci d'utiliser une ligne par financeur.</t>
  </si>
  <si>
    <t>Financement demandé</t>
  </si>
  <si>
    <t>Financement obtenu</t>
  </si>
  <si>
    <t>TOTAL</t>
  </si>
  <si>
    <t>Type</t>
  </si>
  <si>
    <t>Mode de financement</t>
  </si>
  <si>
    <t>Montant 
(en € HTR)</t>
  </si>
  <si>
    <t>Auto-financement</t>
  </si>
  <si>
    <t>Fonds propres</t>
  </si>
  <si>
    <t>Emprunt</t>
  </si>
  <si>
    <t>Crédit-Bail</t>
  </si>
  <si>
    <t>Autres (précisez)</t>
  </si>
  <si>
    <t>Aides publiques</t>
  </si>
  <si>
    <t>ADEME (à demander)</t>
  </si>
  <si>
    <t>ETAT</t>
  </si>
  <si>
    <t>Région</t>
  </si>
  <si>
    <t>FEDER</t>
  </si>
  <si>
    <t>Aides privées</t>
  </si>
  <si>
    <t>CEE</t>
  </si>
  <si>
    <t>Conformément à l’article 2.1.1 des règles générales d’attribution des aides par l’ADEME, le bénéficiaire s'engage à communiquer à l'ADEME sans délai toute aide publique qu’il aurait sollicitée ou reçue, solliciterait ou recevrait pour la réalisation de l'opération concernée.</t>
  </si>
  <si>
    <t>Haut de page</t>
  </si>
  <si>
    <t>DONNEES TECHNIQUES</t>
  </si>
  <si>
    <r>
      <t xml:space="preserve">Afin de pouvoir </t>
    </r>
    <r>
      <rPr>
        <b/>
        <sz val="12"/>
        <color theme="1"/>
        <rFont val="Arial"/>
        <family val="2"/>
      </rPr>
      <t>insérer des colonnes supplémentaires</t>
    </r>
    <r>
      <rPr>
        <sz val="12"/>
        <color theme="1"/>
        <rFont val="Arial"/>
        <family val="2"/>
      </rPr>
      <t>, il est préalablement nécessaire d'ôter la protection de la feuille.
Pour cela, les étapes suivantes sont à suivre :
1) Aller dans "Révision" dans le ruban supérieur
2) Dans la rubrique "Protéger", cliquer sur "Ôter la protection de la feuille"
3) Après ajout des colonnes nécessaires, cliquer sur "Protéger la feuille" dans la même rubrique
4) Une dernière fenêtre s'affiche alors. Cliquer sur "OK" sans entrer de mot de passe</t>
    </r>
  </si>
  <si>
    <t>SITUATION
AVANT-PROJET</t>
  </si>
  <si>
    <t>Année de référence</t>
  </si>
  <si>
    <t>Définition</t>
  </si>
  <si>
    <t>Dernière année écoulée, ou moyenne des deux ou trois dernières années écoulées, représentative du niveau d'activité standard du site.</t>
  </si>
  <si>
    <t>NIVEAU DE PRODUCTION</t>
  </si>
  <si>
    <t>Avant-projet</t>
  </si>
  <si>
    <t>tonnes / an</t>
  </si>
  <si>
    <t>Périmètre site</t>
  </si>
  <si>
    <t>Consommation énergétique</t>
  </si>
  <si>
    <t>MWh EP / an</t>
  </si>
  <si>
    <t>Post-projet</t>
  </si>
  <si>
    <t>Emissions de GES catégories 1 et 2</t>
  </si>
  <si>
    <t>tCO2e / an</t>
  </si>
  <si>
    <t>Variation</t>
  </si>
  <si>
    <t>%</t>
  </si>
  <si>
    <t>Périmètre projet</t>
  </si>
  <si>
    <t>Indication : Les consommations post-projet doivent être indiquées à isoproduction par rapport à la situation initiale.</t>
  </si>
  <si>
    <t>DETAILS PERIMETRE
PROJET</t>
  </si>
  <si>
    <t>Energie/combustible/matière première impacté(e) par le projet</t>
  </si>
  <si>
    <t>Electricité</t>
  </si>
  <si>
    <t>Gaz naturel ou dérivé</t>
  </si>
  <si>
    <t>Pétrole ou dérivé</t>
  </si>
  <si>
    <t>Charbon ou dérivé</t>
  </si>
  <si>
    <t>Combustible</t>
  </si>
  <si>
    <r>
      <t xml:space="preserve">Ajouter de nouvelles colonnes pour de nouveaux </t>
    </r>
    <r>
      <rPr>
        <b/>
        <i/>
        <sz val="11"/>
        <color theme="0" tint="-0.499984740745262"/>
        <rFont val="Arial"/>
        <family val="2"/>
      </rPr>
      <t>combustibles</t>
    </r>
    <r>
      <rPr>
        <i/>
        <sz val="11"/>
        <color theme="0" tint="-0.499984740745262"/>
        <rFont val="Arial"/>
        <family val="2"/>
      </rPr>
      <t xml:space="preserve"> ou de nouvelles </t>
    </r>
    <r>
      <rPr>
        <b/>
        <i/>
        <sz val="11"/>
        <color theme="0" tint="-0.499984740745262"/>
        <rFont val="Arial"/>
        <family val="2"/>
      </rPr>
      <t>matières premières</t>
    </r>
    <r>
      <rPr>
        <i/>
        <sz val="11"/>
        <color theme="0" tint="-0.499984740745262"/>
        <rFont val="Arial"/>
        <family val="2"/>
      </rPr>
      <t xml:space="preserve"> si nécessaire</t>
    </r>
  </si>
  <si>
    <t>TOTAL
-
Consommation énergétique
(électricité et combustibles)</t>
  </si>
  <si>
    <t>TOTAL
-
Emissions de GES catégories 1 et 2</t>
  </si>
  <si>
    <t>Mix électrique / Type de combustible / matière première</t>
  </si>
  <si>
    <t>Electricité - France continentale</t>
  </si>
  <si>
    <t>Gaz Naturel Mix France continentale</t>
  </si>
  <si>
    <t>Propane</t>
  </si>
  <si>
    <t>Anthracite</t>
  </si>
  <si>
    <t>Facteur d'émissions</t>
  </si>
  <si>
    <t>tCO2e / MWh EF</t>
  </si>
  <si>
    <t>tCO2e / MWh PCI</t>
  </si>
  <si>
    <t>Consommation</t>
  </si>
  <si>
    <t>MWh EF / an</t>
  </si>
  <si>
    <t>MWh PCI / an</t>
  </si>
  <si>
    <t>Gain</t>
  </si>
  <si>
    <t>Energétique / Matière première</t>
  </si>
  <si>
    <r>
      <rPr>
        <u/>
        <sz val="10"/>
        <color theme="1"/>
        <rFont val="Arial"/>
        <family val="2"/>
      </rPr>
      <t xml:space="preserve">Indication : </t>
    </r>
    <r>
      <rPr>
        <sz val="10"/>
        <color theme="1"/>
        <rFont val="Arial"/>
        <family val="2"/>
      </rPr>
      <t xml:space="preserve">
Pour passer de MWh PCS à MWh PCI, la conversion suivante est à utiliser : </t>
    </r>
    <r>
      <rPr>
        <b/>
        <sz val="10"/>
        <color theme="1"/>
        <rFont val="Arial"/>
        <family val="2"/>
      </rPr>
      <t>1 MWh PCS = 0,900 MWh PCI</t>
    </r>
    <r>
      <rPr>
        <sz val="10"/>
        <color theme="1"/>
        <rFont val="Arial"/>
        <family val="2"/>
      </rPr>
      <t xml:space="preserve"> (ou 1 MWh PCI = 1,111 MWh PCS)</t>
    </r>
  </si>
  <si>
    <r>
      <rPr>
        <u/>
        <sz val="10"/>
        <rFont val="Arial"/>
        <family val="2"/>
      </rPr>
      <t>Instructions spécifiques pour le remplissage des colonnes ci-dessus :</t>
    </r>
    <r>
      <rPr>
        <sz val="10"/>
        <rFont val="Arial"/>
        <family val="2"/>
      </rPr>
      <t xml:space="preserve">
Remplir les colonnes ci-dessus s'il est nécessaire d'ajouter d'autres combustibles ou des matières premières impactés par le projet.
</t>
    </r>
    <r>
      <rPr>
        <b/>
        <sz val="10"/>
        <rFont val="Arial"/>
        <family val="2"/>
      </rPr>
      <t>S'il s'agit d'un combustible</t>
    </r>
    <r>
      <rPr>
        <sz val="10"/>
        <rFont val="Arial"/>
        <family val="2"/>
      </rPr>
      <t xml:space="preserve">, toutes les unités sont fixées automatiquement (en tCO2e / MWh PCI pour le facteur d'émission et en MWh PCI / an pour les consommations et le "gain énergétique/matière première").
</t>
    </r>
    <r>
      <rPr>
        <b/>
        <sz val="10"/>
        <rFont val="Arial"/>
        <family val="2"/>
      </rPr>
      <t>S'il s'agit d'une matière première</t>
    </r>
    <r>
      <rPr>
        <sz val="10"/>
        <rFont val="Arial"/>
        <family val="2"/>
      </rPr>
      <t xml:space="preserve">, le choix des unités du facteur d'émission, des consommations et du gain est laissé au porteur. L'unité du facteur d'émission devra obligatoirement être sous le format : </t>
    </r>
    <r>
      <rPr>
        <b/>
        <sz val="10"/>
        <rFont val="Arial"/>
        <family val="2"/>
      </rPr>
      <t>tCO2e / X ; où X sera laissé au choix du porteur</t>
    </r>
    <r>
      <rPr>
        <sz val="10"/>
        <rFont val="Arial"/>
        <family val="2"/>
      </rPr>
      <t xml:space="preserve">. X peut être, par exemple, des tonnes de matière première. L'unité des consommations et du "gain énergétique/matière première" devra alors être sous le format : </t>
    </r>
    <r>
      <rPr>
        <b/>
        <sz val="10"/>
        <rFont val="Arial"/>
        <family val="2"/>
      </rPr>
      <t>X / an.</t>
    </r>
  </si>
  <si>
    <t>GAIN</t>
  </si>
  <si>
    <t>Energétique</t>
  </si>
  <si>
    <t>Au périmètre site</t>
  </si>
  <si>
    <t>Au périmètre projet</t>
  </si>
  <si>
    <t>Emissions de GES</t>
  </si>
  <si>
    <t>EFFICACITE DES AIDES PUBLIQUES SUR 20 ANS</t>
  </si>
  <si>
    <t>€ / MWh EP</t>
  </si>
  <si>
    <t>€ / tCO2e</t>
  </si>
  <si>
    <t>Système mis en place</t>
  </si>
  <si>
    <t>Cas A : projet de récupération de chaleur "simple" (sans autre solution dans la liste ci-après)</t>
  </si>
  <si>
    <t>sur site</t>
  </si>
  <si>
    <t>à l'externe</t>
  </si>
  <si>
    <t>sous forme de chaleur</t>
  </si>
  <si>
    <t>sous forme de froid</t>
  </si>
  <si>
    <t>autre</t>
  </si>
  <si>
    <t>via un RCU</t>
  </si>
  <si>
    <t>via un RCI</t>
  </si>
  <si>
    <t>Gisement de chaleur fatale : quantité perdue (avant projet)</t>
  </si>
  <si>
    <t>MWh / an</t>
  </si>
  <si>
    <t>Quantité de chaleur fatale récupérée (en entrée du système)</t>
  </si>
  <si>
    <r>
      <t xml:space="preserve">Quantité de chaleur fatale valorisée (en sortie du système) : </t>
    </r>
    <r>
      <rPr>
        <b/>
        <sz val="10"/>
        <color theme="1"/>
        <rFont val="Arial"/>
        <family val="2"/>
      </rPr>
      <t>chaleur utile en sortie de l'échangeur ou d'une PAC ou, quantité de froid produit</t>
    </r>
  </si>
  <si>
    <t>MWh utile / an
ou
MWh froid produit / an</t>
  </si>
  <si>
    <t>Rendement du système de production de chaleur substituée (chaudière par exemple)</t>
  </si>
  <si>
    <t>Economies d'énergie fossile (ou biomasse)</t>
  </si>
  <si>
    <r>
      <t xml:space="preserve">Surconsommation électrique du système (PAC, pompes, ventilateurs par exemple) </t>
    </r>
    <r>
      <rPr>
        <sz val="11"/>
        <color theme="1"/>
        <rFont val="Arial"/>
        <family val="2"/>
      </rPr>
      <t>ou autres énergies</t>
    </r>
    <r>
      <rPr>
        <b/>
        <sz val="11"/>
        <color theme="1"/>
        <rFont val="Arial"/>
        <family val="2"/>
      </rPr>
      <t xml:space="preserve"> </t>
    </r>
  </si>
  <si>
    <t>MWh élec EF / an</t>
  </si>
  <si>
    <t>% de conformité</t>
  </si>
  <si>
    <t>Contôle de cohérence</t>
  </si>
  <si>
    <t>Somme des gains énergétique</t>
  </si>
  <si>
    <t>SYNTHESE DES FACTURES</t>
  </si>
  <si>
    <r>
      <t xml:space="preserve">Afin de pouvoir </t>
    </r>
    <r>
      <rPr>
        <b/>
        <sz val="12"/>
        <color theme="1"/>
        <rFont val="Arial"/>
        <family val="2"/>
      </rPr>
      <t>insérer des lignes et colonnes supplémentaires</t>
    </r>
    <r>
      <rPr>
        <sz val="12"/>
        <color theme="1"/>
        <rFont val="Arial"/>
        <family val="2"/>
      </rPr>
      <t>, il est préalablement nécessaire d'ôter la protection de la feuille.
Pour cela, les étapes suivantes sont à suivre :
1) Aller dans "Révision" dans le ruban supérieur
2) Dans la rubrique "Protéger", cliquer sur "Ôter la protection de la feuille"
3) Après ajout des lignes et colonnes nécessaires, cliquer sur "Protéger la feuille" dans la même rubrique
4) Une dernière fenêtre s'affiche alors. Cliquer sur "OK" sans entrer de mot de passe</t>
    </r>
  </si>
  <si>
    <t>Rouge italique : cellule à remplir et texte à remplacer</t>
  </si>
  <si>
    <t>Comme indiqué dans le Cahier des Charges, le prix moyen des énergies correspond à la moyenne des 48 derniers mois.
&gt; si votre fournisseur d'énergie vous transmet un tableau récapitulatif annuel, alors vous pouvez directement saisir le prix annuel moyen 
&gt; en l'absence de  tableau récapitulatif annuel, merci de renseigner les données des factures mensuelles (le montant des factures est en HTR, acheminement compris et sans abonnement)
En cas d'années glissantes, renseignez les mois glissants associés</t>
  </si>
  <si>
    <t>Vecteur énergie n°1</t>
  </si>
  <si>
    <t>Energie / combustible impacté(e) par le projet</t>
  </si>
  <si>
    <t>Indiquez ici le vecteur considéré</t>
  </si>
  <si>
    <t>Prix moyen sur les 48 derniers mois</t>
  </si>
  <si>
    <t xml:space="preserve">Mois </t>
  </si>
  <si>
    <t>Consommation mensuelle</t>
  </si>
  <si>
    <t>Montant des factures HTR (€)</t>
  </si>
  <si>
    <t>Prix moyen unitaire (€/unité)</t>
  </si>
  <si>
    <t>Indiquez ici l'unité (MWhEF pour électricité, MWhPCS pour gaz naturel, tonnes pour silice, etc)</t>
  </si>
  <si>
    <t>Année 2021</t>
  </si>
  <si>
    <t>Année 2022</t>
  </si>
  <si>
    <t>Année 2023</t>
  </si>
  <si>
    <t>Année 2024</t>
  </si>
  <si>
    <t>Vecteur énergie n°2</t>
  </si>
  <si>
    <t>Vecteur énergie n°3</t>
  </si>
  <si>
    <t>Vecteur énergie n°4</t>
  </si>
  <si>
    <t>Vecteur énergie n°5</t>
  </si>
  <si>
    <t>Vecteur énergie n°6</t>
  </si>
  <si>
    <t>Si nécessaire, rajouter d'autres vecteurs ci-dessous en effectuant un copié-collé des tableaux ci-dessus</t>
  </si>
  <si>
    <t>ATTESTATION CEE</t>
  </si>
  <si>
    <t>Je soussigné,</t>
  </si>
  <si>
    <t xml:space="preserve">représentant légal ou dûment habilité de </t>
  </si>
  <si>
    <r>
      <t xml:space="preserve">m'engage par la présente, </t>
    </r>
    <r>
      <rPr>
        <sz val="11"/>
        <color theme="1"/>
        <rFont val="Arial"/>
        <family val="2"/>
      </rPr>
      <t xml:space="preserve">pour l'opération consistant en </t>
    </r>
    <r>
      <rPr>
        <b/>
        <sz val="11"/>
        <color theme="1"/>
        <rFont val="Arial"/>
        <family val="2"/>
      </rPr>
      <t xml:space="preserve">  </t>
    </r>
  </si>
  <si>
    <t xml:space="preserve">pour laquelle j'ai sollicité une aide à l'investissement de l'ADEME : </t>
  </si>
  <si>
    <t>Opération</t>
  </si>
  <si>
    <t xml:space="preserve">Délégataire ou obligé </t>
  </si>
  <si>
    <t>Volume potentiel estimé</t>
  </si>
  <si>
    <t>Montant prévisionnel sollicité</t>
  </si>
  <si>
    <r>
      <rPr>
        <b/>
        <sz val="11"/>
        <color theme="1"/>
        <rFont val="Arial"/>
        <family val="2"/>
      </rPr>
      <t>Article R221-19 du Code de l'énergie</t>
    </r>
    <r>
      <rPr>
        <sz val="11"/>
        <color theme="1"/>
        <rFont val="Arial"/>
        <family val="2"/>
      </rPr>
      <t xml:space="preserve">
"</t>
    </r>
    <r>
      <rPr>
        <i/>
        <sz val="11"/>
        <color theme="1"/>
        <rFont val="Arial"/>
        <family val="2"/>
      </rPr>
      <t>Les actions prévues à l'avant-dernier alinéa de l'article L. 221-7 peuvent donner lieu à la délivrance de certificats d'économies d'énergie :
1° Soit lorsqu'elles n'ont pas bénéficié d'une aide à l'investissement de la part de l'Agence de l'environnement et de la maîtrise de l'énergie ;
2° Soit lorsque, engagées à compter du 1er août 2019, elles ont bénéficié de la part de l'Agence de l'environnement et de la maîtrise de l'énergie d'une aide à l'investissement dont le calcul et la décision d'attribution ont pris en compte la délivrance de certificats d'économies d'énergie."</t>
    </r>
  </si>
  <si>
    <t>Toute fausse déclaration est passible de peines d’emprisonnement et d’amendes prévues par les articles 441-6 et 441-7 du code pénal.</t>
  </si>
  <si>
    <t>Fait à :</t>
  </si>
  <si>
    <t>Le :</t>
  </si>
  <si>
    <t>CALCUL TRB</t>
  </si>
  <si>
    <r>
      <t xml:space="preserve">Afin de pouvoir </t>
    </r>
    <r>
      <rPr>
        <b/>
        <sz val="11"/>
        <color theme="1"/>
        <rFont val="Arial"/>
        <family val="2"/>
      </rPr>
      <t>insérer des lignes supplémentaires</t>
    </r>
    <r>
      <rPr>
        <sz val="11"/>
        <color theme="1"/>
        <rFont val="Arial"/>
        <family val="2"/>
      </rPr>
      <t>, il est préalablement nécessaire d'ôter la protection de la feuille.
Pour cela, les étapes suivantes sont à suivre :
1) Aller dans "Révision" dans le ruban supérieur
2) Dans la rubrique "Protéger", cliquer sur "Ôter la protection de la feuille"
3) Après ajout des lignes nécessaires, cliquer sur "Protéger la feuille" dans la même rubrique
4) Une dernière fenêtre s'affiche alors. Cliquer sur "OK" sans entrer de mot de passe</t>
    </r>
  </si>
  <si>
    <t>Etape 0
-
Instructions</t>
  </si>
  <si>
    <r>
      <t xml:space="preserve">Cet onglet sert à calculer le temps de retour brut (TRB) sur investissement. Pour que le projet soit éligible aux aides de l'ADEME, le temps de retour brut sur investissement doit être &gt; 36 mois.
</t>
    </r>
    <r>
      <rPr>
        <b/>
        <u/>
        <sz val="11"/>
        <color rgb="FF000000"/>
        <rFont val="Arial"/>
        <family val="2"/>
      </rPr>
      <t xml:space="preserve">Etape 1 :
</t>
    </r>
    <r>
      <rPr>
        <b/>
        <sz val="11"/>
        <color rgb="FF000000"/>
        <rFont val="Arial"/>
        <family val="2"/>
      </rPr>
      <t>Entrer les prix moyens unitaires de chaque énergie/combustible/matière première impacté par le projet ; basés sur les factures renseignées dans l'onglet "Synthèse factures", pour chaque vecteur. 
L'intégralité du tableau n'est pas à remplir si certains intitulés ne sont pas pertinents pour un projet.
A noter que les énergies/combustibles/matières premières doivent être listés suivant la catégorie à laquelle ils appartiennent : pétrole ou dérivé, charbon ou dérivé, gaz naturel ou dérivé, électricité, ou autre. Ci-dessous, un tableau répertoriant les principaux dérivés de chaque catégorie de combustibles :</t>
    </r>
  </si>
  <si>
    <t>Dérivés du pétrole</t>
  </si>
  <si>
    <t>Dérivés du charbon</t>
  </si>
  <si>
    <t>Dérivés du gaz naturel ou gaz industriel</t>
  </si>
  <si>
    <t>Combustibles solides</t>
  </si>
  <si>
    <t>Fioul domestique (FOD)</t>
  </si>
  <si>
    <t>Agglomérés de houille</t>
  </si>
  <si>
    <t>Gaz Naturel Liquéfié</t>
  </si>
  <si>
    <t>Ordures ménagères</t>
  </si>
  <si>
    <t>Fioul lourd (FOL)</t>
  </si>
  <si>
    <t>Gaz de haut fourneau</t>
  </si>
  <si>
    <t>Pneumatiques</t>
  </si>
  <si>
    <t>Gazole Non Routier</t>
  </si>
  <si>
    <t>Briquettes de lignite</t>
  </si>
  <si>
    <t>Gaz de cokerie</t>
  </si>
  <si>
    <t>Plastiques</t>
  </si>
  <si>
    <t>Bitume</t>
  </si>
  <si>
    <t>Charbon à coke</t>
  </si>
  <si>
    <t>Huile de schistes</t>
  </si>
  <si>
    <t>Charbon à vapeur</t>
  </si>
  <si>
    <t>Naptha</t>
  </si>
  <si>
    <t>Charbon sous-bitumineux</t>
  </si>
  <si>
    <t>Coke de pétrole</t>
  </si>
  <si>
    <t>Coke de houille</t>
  </si>
  <si>
    <t>Butane</t>
  </si>
  <si>
    <t>Coke de lignite</t>
  </si>
  <si>
    <t>Houille</t>
  </si>
  <si>
    <t xml:space="preserve">Pétrole brut </t>
  </si>
  <si>
    <t>Lignite</t>
  </si>
  <si>
    <t>Essence pure</t>
  </si>
  <si>
    <t>Diesel / Gazole pur</t>
  </si>
  <si>
    <t>Etape 1
-
Investissement</t>
  </si>
  <si>
    <t>Surcoût d'investissement (total coûts éligibles)</t>
  </si>
  <si>
    <t>€ HTR</t>
  </si>
  <si>
    <t>Etape 2
-
Prix moyens unitaires</t>
  </si>
  <si>
    <t>Cas 1 : l'investissement est porté par l'entreprise productrice de chaleur fatale</t>
  </si>
  <si>
    <t>Catégorie</t>
  </si>
  <si>
    <r>
      <t xml:space="preserve">Prix moyen par unité consommée, sur facture
</t>
    </r>
    <r>
      <rPr>
        <i/>
        <sz val="11"/>
        <color theme="1"/>
        <rFont val="Arial"/>
        <family val="2"/>
      </rPr>
      <t>Voir onglet "Synthèse factures"</t>
    </r>
  </si>
  <si>
    <t>Economies d'énergies annuelles</t>
  </si>
  <si>
    <t>Prix moyen</t>
  </si>
  <si>
    <t>Unité</t>
  </si>
  <si>
    <t>Gain énergétique</t>
  </si>
  <si>
    <t>Gain financier</t>
  </si>
  <si>
    <t>€/MWh PCI</t>
  </si>
  <si>
    <r>
      <t xml:space="preserve">&gt;&gt;&gt; ATTENTION : Pour les </t>
    </r>
    <r>
      <rPr>
        <i/>
        <u/>
        <sz val="11"/>
        <color theme="1"/>
        <rFont val="Arial"/>
        <family val="2"/>
      </rPr>
      <t>combustibles</t>
    </r>
    <r>
      <rPr>
        <i/>
        <sz val="11"/>
        <color theme="1"/>
        <rFont val="Arial"/>
        <family val="2"/>
      </rPr>
      <t xml:space="preserve">, si le prix unitaire issu de l'onglet "Synthèse factures" n'est pas en </t>
    </r>
    <r>
      <rPr>
        <b/>
        <i/>
        <sz val="11"/>
        <color theme="1"/>
        <rFont val="Arial"/>
        <family val="2"/>
      </rPr>
      <t>€/MWhPCI</t>
    </r>
    <r>
      <rPr>
        <i/>
        <sz val="11"/>
        <color theme="1"/>
        <rFont val="Arial"/>
        <family val="2"/>
      </rPr>
      <t xml:space="preserve"> (ex: €/tonne, €/MWhPCS, etc) ; il devra être converti en €/MWhPCI ici en utilisant le facteur de conversion adapté.</t>
    </r>
  </si>
  <si>
    <t>MWh PCI</t>
  </si>
  <si>
    <t>€/MWh EF</t>
  </si>
  <si>
    <t>MWh EF</t>
  </si>
  <si>
    <t>Autre énergie/combustible/matière première</t>
  </si>
  <si>
    <t>Indiquer l'unité</t>
  </si>
  <si>
    <r>
      <rPr>
        <i/>
        <u/>
        <sz val="11"/>
        <color theme="1"/>
        <rFont val="Arial"/>
        <family val="2"/>
      </rPr>
      <t>Exemples :</t>
    </r>
    <r>
      <rPr>
        <i/>
        <sz val="11"/>
        <color theme="1"/>
        <rFont val="Arial"/>
        <family val="2"/>
      </rPr>
      <t xml:space="preserve"> €/MWh froid, €/tonne, etc.</t>
    </r>
  </si>
  <si>
    <t>Cas 2 : l'investissement est porté par un tiers</t>
  </si>
  <si>
    <t>Prix de la chaleur fatale vendue</t>
  </si>
  <si>
    <t>€ HTR/MWh PCI</t>
  </si>
  <si>
    <t>Prix du froid vendu</t>
  </si>
  <si>
    <t>€ HTR/MWh froid</t>
  </si>
  <si>
    <t>Aide ADEME demandée</t>
  </si>
  <si>
    <t>€</t>
  </si>
  <si>
    <t>Autres aides publiques demandées (hors ADEME)</t>
  </si>
  <si>
    <t>Valorisation CEE (montant prévisionnel sollicité)</t>
  </si>
  <si>
    <t>Autres aides privées demandées (hors CEE)</t>
  </si>
  <si>
    <t>Gain financier sur les économies d'énergie</t>
  </si>
  <si>
    <t>€ / an</t>
  </si>
  <si>
    <t>Gain CO2 pour les sites ETS (soit la valorisation des émissions évitées sur le marché EU-ETS)</t>
  </si>
  <si>
    <t>Etape 4
-
Temps de Retour Brut</t>
  </si>
  <si>
    <t>TRB après aides</t>
  </si>
  <si>
    <r>
      <t xml:space="preserve">Le TRB doit être </t>
    </r>
    <r>
      <rPr>
        <b/>
        <sz val="11"/>
        <color theme="1"/>
        <rFont val="Arial"/>
        <family val="2"/>
      </rPr>
      <t>supérieur ou égal à 36 mois</t>
    </r>
    <r>
      <rPr>
        <sz val="11"/>
        <color theme="1"/>
        <rFont val="Arial"/>
        <family val="2"/>
      </rPr>
      <t>.
Si ce ratio est inférieur, l'aide demandée sera revue à la baisse de telle façon à ce que le TRB soit égal à 36 mois.</t>
    </r>
  </si>
  <si>
    <t>Liste OUI/NON</t>
  </si>
  <si>
    <t>Facteur d’émissions moyen des mixes électriques en France</t>
  </si>
  <si>
    <t>Intitulé NAF</t>
  </si>
  <si>
    <t>Intitulé NCE</t>
  </si>
  <si>
    <t>Filière CSF</t>
  </si>
  <si>
    <t>REGION</t>
  </si>
  <si>
    <t>Auvergne-Rhône-Alpes</t>
  </si>
  <si>
    <t>Bourgogne-Franche-Comté</t>
  </si>
  <si>
    <t>Bretagne</t>
  </si>
  <si>
    <t>Centre-Val de Loire</t>
  </si>
  <si>
    <t>Corse</t>
  </si>
  <si>
    <t>Grand Est</t>
  </si>
  <si>
    <t>Hauts-de-France</t>
  </si>
  <si>
    <t>Île-de-France</t>
  </si>
  <si>
    <t>Normandie</t>
  </si>
  <si>
    <t>Nouvelle-Aquitaine</t>
  </si>
  <si>
    <t>Occitanie</t>
  </si>
  <si>
    <t>Pays de la Loire</t>
  </si>
  <si>
    <t>Provence-Alpes-Côte d'Azur</t>
  </si>
  <si>
    <t>Guadeloupe</t>
  </si>
  <si>
    <t>Martinique</t>
  </si>
  <si>
    <t>Guyane</t>
  </si>
  <si>
    <t>La Réunion</t>
  </si>
  <si>
    <t>Mayotte</t>
  </si>
  <si>
    <t>DEPARTEMENT</t>
  </si>
  <si>
    <r>
      <t xml:space="preserve">Benchmarks
</t>
    </r>
    <r>
      <rPr>
        <sz val="10"/>
        <color theme="1"/>
        <rFont val="Arial"/>
        <family val="2"/>
      </rPr>
      <t>(Source : https://eur-lex.europa.eu/legal-content/FR/TXT/PDF/?uri=CELEX:32021R0447&amp;qid=1668594460143&amp;from=en)</t>
    </r>
  </si>
  <si>
    <r>
      <t xml:space="preserve">CEE : durées de vie usuelles actualisées à 4% 
</t>
    </r>
    <r>
      <rPr>
        <i/>
        <sz val="11"/>
        <color theme="1"/>
        <rFont val="Calibri"/>
        <family val="2"/>
        <scheme val="minor"/>
      </rPr>
      <t>(source: guide ADEME opérations CEE spécifiques)</t>
    </r>
  </si>
  <si>
    <t>Pour les sites soumis à ETS : trajectoires des prix carbone</t>
  </si>
  <si>
    <t>(tCO2e/MWh EF   –   EF = énergie finale = énergie électrique))</t>
  </si>
  <si>
    <t>01.11Z</t>
  </si>
  <si>
    <t>Culture de céréales (à l'exception du riz), de légumineuses et de graines oléagineuses</t>
  </si>
  <si>
    <t>E01</t>
  </si>
  <si>
    <t>Production de combustibles minéraux solides</t>
  </si>
  <si>
    <t>Aéronautique</t>
  </si>
  <si>
    <t>1 - Ain</t>
  </si>
  <si>
    <t>21 - Côte-d'Or</t>
  </si>
  <si>
    <t>22 - Côtes d'Armor</t>
  </si>
  <si>
    <t>18 - Cher</t>
  </si>
  <si>
    <t>2A - Corse-du-Sud</t>
  </si>
  <si>
    <t>8 - Ardennes</t>
  </si>
  <si>
    <t>2 - Aisne</t>
  </si>
  <si>
    <t>75 - Paris</t>
  </si>
  <si>
    <t>14 - Calvados</t>
  </si>
  <si>
    <t>16 - Charente</t>
  </si>
  <si>
    <t>9 - Ariège</t>
  </si>
  <si>
    <t>44 - Loire-Atlantique</t>
  </si>
  <si>
    <t>4 - Alpes-de-Haute-Provence</t>
  </si>
  <si>
    <t>971 - Guadeloupe</t>
  </si>
  <si>
    <t>972 - Martinique</t>
  </si>
  <si>
    <t>973 - Guyane</t>
  </si>
  <si>
    <t>974 - La Réunion</t>
  </si>
  <si>
    <t>976 - Mayotte</t>
  </si>
  <si>
    <t>Référentiel</t>
  </si>
  <si>
    <t>Valeur (en quotas/t ou en quotas/TJ) pour la période 2021-2025</t>
  </si>
  <si>
    <t>Années</t>
  </si>
  <si>
    <t>01.12Z</t>
  </si>
  <si>
    <t>Culture du riz</t>
  </si>
  <si>
    <t>E02</t>
  </si>
  <si>
    <t>Cokéfaction</t>
  </si>
  <si>
    <t>Agroalimentaire</t>
  </si>
  <si>
    <t>3 - Allier</t>
  </si>
  <si>
    <t>25 - Doubs</t>
  </si>
  <si>
    <t>29 - Finistère</t>
  </si>
  <si>
    <t>28 - Eure-et-Loir</t>
  </si>
  <si>
    <t>2B - Haute-Corse</t>
  </si>
  <si>
    <t>10 - Aube</t>
  </si>
  <si>
    <t>59 - Nord</t>
  </si>
  <si>
    <t>77 - Seine-et-Marne</t>
  </si>
  <si>
    <t>27 - Eure</t>
  </si>
  <si>
    <t>17 - Charente-Maritime</t>
  </si>
  <si>
    <t>11 - Aude</t>
  </si>
  <si>
    <t>49 - Maine-et-Loire</t>
  </si>
  <si>
    <t>5 - Hautes-Alpes</t>
  </si>
  <si>
    <t>Coke</t>
  </si>
  <si>
    <t>Durée  de vie</t>
  </si>
  <si>
    <t xml:space="preserve">Durée de vie actualisée à 4 % </t>
  </si>
  <si>
    <t>CO2</t>
  </si>
  <si>
    <t>Electricité - Corse</t>
  </si>
  <si>
    <t>01.13Z</t>
  </si>
  <si>
    <t>Culture de légumes, de melons, de racines et de tubercules</t>
  </si>
  <si>
    <t>E03</t>
  </si>
  <si>
    <t>Extraction d'hydrocarbures</t>
  </si>
  <si>
    <t>Automobile</t>
  </si>
  <si>
    <t>7 - Ardèche</t>
  </si>
  <si>
    <t>39 - Jura</t>
  </si>
  <si>
    <t>35 - Ille-et-Vilaine</t>
  </si>
  <si>
    <t>36 - Indre</t>
  </si>
  <si>
    <t>51 - Marne</t>
  </si>
  <si>
    <t>60 - Oise</t>
  </si>
  <si>
    <t>78 - Yvelines</t>
  </si>
  <si>
    <t>50 - Manche</t>
  </si>
  <si>
    <t>19 - Corrèze</t>
  </si>
  <si>
    <t>12 - Aveyron</t>
  </si>
  <si>
    <t>53 - Mayenne</t>
  </si>
  <si>
    <t>6 - Alpes-Maritimes</t>
  </si>
  <si>
    <t>Minerai aggloméré</t>
  </si>
  <si>
    <t>Taille entreprise</t>
  </si>
  <si>
    <t>Electricité - Réunion</t>
  </si>
  <si>
    <t>01.14Z</t>
  </si>
  <si>
    <t xml:space="preserve">Culture de la canne à sucre </t>
  </si>
  <si>
    <t>E04</t>
  </si>
  <si>
    <t>Raffinage de pétrole</t>
  </si>
  <si>
    <t>Bois</t>
  </si>
  <si>
    <t>15 - Cantal</t>
  </si>
  <si>
    <t>58 - Nièvre</t>
  </si>
  <si>
    <t>56 - Morbihan</t>
  </si>
  <si>
    <t>37 - Indre-et-Loire</t>
  </si>
  <si>
    <t>52 - Haute-Marne</t>
  </si>
  <si>
    <t>62 - Pas-de-Calais</t>
  </si>
  <si>
    <t>91 - Essonne</t>
  </si>
  <si>
    <t>61 - Orne</t>
  </si>
  <si>
    <t>23 - Creuse</t>
  </si>
  <si>
    <t>30 - Gard</t>
  </si>
  <si>
    <t>72 - Sarthe</t>
  </si>
  <si>
    <t>13 - Bouches-du-Rhône</t>
  </si>
  <si>
    <t>Fonte liquide</t>
  </si>
  <si>
    <t>Petite entreprise</t>
  </si>
  <si>
    <t>Electricité - Martinique</t>
  </si>
  <si>
    <t>01.15Z</t>
  </si>
  <si>
    <t>Culture du tabac</t>
  </si>
  <si>
    <t>E05</t>
  </si>
  <si>
    <t>Production, transport et distribution d'électricité</t>
  </si>
  <si>
    <t>Chimie et Matériaux</t>
  </si>
  <si>
    <t>26 - Drôme</t>
  </si>
  <si>
    <t>70 - Haute-Saône</t>
  </si>
  <si>
    <t>41 - Loir-et-Cher</t>
  </si>
  <si>
    <t>54 - Meurthe-et-Moselle</t>
  </si>
  <si>
    <t>80 - Somme</t>
  </si>
  <si>
    <t>92 - Hauts-de-Seine</t>
  </si>
  <si>
    <t>76 - Seine-Maritime</t>
  </si>
  <si>
    <t>24 - Dordogne</t>
  </si>
  <si>
    <t>31 - Haute-Garonne</t>
  </si>
  <si>
    <t>85 - Vendée</t>
  </si>
  <si>
    <t>83 - Var</t>
  </si>
  <si>
    <t>Anode précuite</t>
  </si>
  <si>
    <t>Moyenne entreprise</t>
  </si>
  <si>
    <t>Electricité - Guadeloupe</t>
  </si>
  <si>
    <t>01.16Z</t>
  </si>
  <si>
    <t xml:space="preserve">Culture de plantes à fibres </t>
  </si>
  <si>
    <t>E06</t>
  </si>
  <si>
    <t>Production et distribution de gaz</t>
  </si>
  <si>
    <t>Construction</t>
  </si>
  <si>
    <t>38 - Isère</t>
  </si>
  <si>
    <t>71 - Saône-et-Loire</t>
  </si>
  <si>
    <t>45 - Loiret</t>
  </si>
  <si>
    <t>55 - Meuse</t>
  </si>
  <si>
    <t>93 - Seine-St-Denis</t>
  </si>
  <si>
    <t>33 - Gironde</t>
  </si>
  <si>
    <t>32 - Gers</t>
  </si>
  <si>
    <t>84 - Vaucluse</t>
  </si>
  <si>
    <t>Aluminium</t>
  </si>
  <si>
    <t>Electricité - Guyane</t>
  </si>
  <si>
    <t>01.19Z</t>
  </si>
  <si>
    <t>Autres cultures non permanentes</t>
  </si>
  <si>
    <t>E07</t>
  </si>
  <si>
    <t>Production et distribution d'eau</t>
  </si>
  <si>
    <t>Eau</t>
  </si>
  <si>
    <t>42 - Loire</t>
  </si>
  <si>
    <t>89 - Yonne</t>
  </si>
  <si>
    <t>57 - Moselle</t>
  </si>
  <si>
    <t>94 - Val-de-Marne</t>
  </si>
  <si>
    <t>40 - Landes</t>
  </si>
  <si>
    <t>34 - Hérault</t>
  </si>
  <si>
    <t>Clinker de ciment gris</t>
  </si>
  <si>
    <t>Electricité - Mayotte</t>
  </si>
  <si>
    <t>01.21Z</t>
  </si>
  <si>
    <t xml:space="preserve">Culture de la vigne </t>
  </si>
  <si>
    <t>E08</t>
  </si>
  <si>
    <t>Chauffage urbain</t>
  </si>
  <si>
    <t>Electronique</t>
  </si>
  <si>
    <t>43 - Haute-Loire</t>
  </si>
  <si>
    <t>90 - Territoire de Belfort</t>
  </si>
  <si>
    <t>67 - Bas-Rhin</t>
  </si>
  <si>
    <t>95 - Val-D'Oise</t>
  </si>
  <si>
    <t>47 - Lot-et-Garonne</t>
  </si>
  <si>
    <t>46 - Lot</t>
  </si>
  <si>
    <t>Clinker de ciment blanc</t>
  </si>
  <si>
    <t>01.22Z</t>
  </si>
  <si>
    <t>Culture de fruits tropicaux et subtropicaux</t>
  </si>
  <si>
    <t>E09</t>
  </si>
  <si>
    <t>Production et transformation de matières fissiles et fertiles</t>
  </si>
  <si>
    <t>Ferroviaire</t>
  </si>
  <si>
    <t>63 - Puy-de-Dôme</t>
  </si>
  <si>
    <t>68 - Haut-Rhin</t>
  </si>
  <si>
    <t>64 - Pyrénées-Atlantiques</t>
  </si>
  <si>
    <t>48 - Lozère</t>
  </si>
  <si>
    <t>Chaux</t>
  </si>
  <si>
    <t>Type combustible</t>
  </si>
  <si>
    <r>
      <t xml:space="preserve">Facteur d’émissions </t>
    </r>
    <r>
      <rPr>
        <sz val="10"/>
        <color rgb="FF000000"/>
        <rFont val="Marianne"/>
        <family val="3"/>
      </rPr>
      <t>(tCO2e/MWh PCI)</t>
    </r>
  </si>
  <si>
    <t>01.23Z</t>
  </si>
  <si>
    <t>Culture d'agrumes</t>
  </si>
  <si>
    <t>E10</t>
  </si>
  <si>
    <t>Agriculture, sylviculture</t>
  </si>
  <si>
    <t>industrie de la mer</t>
  </si>
  <si>
    <t>69 - Rhône</t>
  </si>
  <si>
    <t>88 - Vosges</t>
  </si>
  <si>
    <t>79 - Deux-Sèvres</t>
  </si>
  <si>
    <t>65 - Hautes-Pyrénées</t>
  </si>
  <si>
    <t>Dolomie</t>
  </si>
  <si>
    <t>Liste Zone AFR</t>
  </si>
  <si>
    <t>Gaz naturel et dérivés</t>
  </si>
  <si>
    <t>01.24Z</t>
  </si>
  <si>
    <t>Culture de fruits à pépins et à noyau</t>
  </si>
  <si>
    <t>E11</t>
  </si>
  <si>
    <t>Pêche</t>
  </si>
  <si>
    <t>Manufacture</t>
  </si>
  <si>
    <t>73 - Savoie</t>
  </si>
  <si>
    <t>86 - Vienne</t>
  </si>
  <si>
    <t>66 - Pyrénées-Orientales</t>
  </si>
  <si>
    <t>Dolomie frittée</t>
  </si>
  <si>
    <t>Non</t>
  </si>
  <si>
    <t>01.25Z</t>
  </si>
  <si>
    <t>Culture d'autres fruits d'arbres ou d'arbustes et de fruits à coque</t>
  </si>
  <si>
    <t>E12</t>
  </si>
  <si>
    <t>Industrie laitière</t>
  </si>
  <si>
    <t>Mines et Métallurgie</t>
  </si>
  <si>
    <t>74 - Haute-Savoie</t>
  </si>
  <si>
    <t>87 - Haute-Vienne</t>
  </si>
  <si>
    <t>81 - Tarn</t>
  </si>
  <si>
    <t>Verre flotté</t>
  </si>
  <si>
    <t>Oui, en France métropolitaine</t>
  </si>
  <si>
    <t>01.26Z</t>
  </si>
  <si>
    <t xml:space="preserve">Culture de fruits oléagineux </t>
  </si>
  <si>
    <t>E13</t>
  </si>
  <si>
    <t>Sucreries</t>
  </si>
  <si>
    <t>Mode et Luxe</t>
  </si>
  <si>
    <t>82 - Tarn-et-Garonne</t>
  </si>
  <si>
    <t>Bouteilles et pots en verre non coloré</t>
  </si>
  <si>
    <t>Oui, en Outre-Mer</t>
  </si>
  <si>
    <t>01.27Z</t>
  </si>
  <si>
    <t xml:space="preserve">Culture de plantes à boissons </t>
  </si>
  <si>
    <t>Industries alimentaires, hors industrie du lait et du sucre</t>
  </si>
  <si>
    <t>Nouveaux syst. Énergétiques</t>
  </si>
  <si>
    <t>Bouteilles et pots en verre coloré</t>
  </si>
  <si>
    <t>Pétrole et dérivés</t>
  </si>
  <si>
    <t>01.28Z</t>
  </si>
  <si>
    <t>Culture de plantes à épices, aromatiques, médicinales et pharmaceutiques</t>
  </si>
  <si>
    <t>E16</t>
  </si>
  <si>
    <t>Sidérurgie</t>
  </si>
  <si>
    <t>Nucléaire</t>
  </si>
  <si>
    <t>Produits de fibre de verre en filament continu</t>
  </si>
  <si>
    <t>Liste thématique décarbonation</t>
  </si>
  <si>
    <t>01.29Z</t>
  </si>
  <si>
    <t xml:space="preserve">Autres cultures permanentes </t>
  </si>
  <si>
    <t>E18</t>
  </si>
  <si>
    <t>Métallurgie et première transformation des métaux non ferreux</t>
  </si>
  <si>
    <t>Numérique</t>
  </si>
  <si>
    <t>Briques de parement</t>
  </si>
  <si>
    <t>Thématique 1 - efficacité énergétique</t>
  </si>
  <si>
    <t>Fioul domestique (FOD) - France continentale</t>
  </si>
  <si>
    <t>01.30Z</t>
  </si>
  <si>
    <t>Reproduction de plantes</t>
  </si>
  <si>
    <t>E19</t>
  </si>
  <si>
    <t>Production de minéraux divers et extraction de minerais métalliques</t>
  </si>
  <si>
    <t>Raffinage et Pétrochimie</t>
  </si>
  <si>
    <t>Briques de pavage</t>
  </si>
  <si>
    <t xml:space="preserve">Thématique 2 - modification du mix énergétique </t>
  </si>
  <si>
    <t>Fioul domestique (FOD) - Corse/Outre-Mer</t>
  </si>
  <si>
    <t>01.41Z</t>
  </si>
  <si>
    <t xml:space="preserve">Élevage de vaches laitières </t>
  </si>
  <si>
    <t>E20</t>
  </si>
  <si>
    <t>Fabrication de plâtres, produits en plâtre, chaux et ciments</t>
  </si>
  <si>
    <t>Santé</t>
  </si>
  <si>
    <t>Tuiles</t>
  </si>
  <si>
    <t>Autre thématique</t>
  </si>
  <si>
    <t>Fioul lourd (FOL) - France continentale</t>
  </si>
  <si>
    <t>01.42Z</t>
  </si>
  <si>
    <t>Élevage d'autres bovins et de buffles</t>
  </si>
  <si>
    <t>E21</t>
  </si>
  <si>
    <t>Production d'autres matériaux de construction et de céramique</t>
  </si>
  <si>
    <t>Sécurité</t>
  </si>
  <si>
    <t>Poudre atomisée</t>
  </si>
  <si>
    <t>Fioul lourd (FOL)- Corse/Outre-Mer</t>
  </si>
  <si>
    <t>01.43Z</t>
  </si>
  <si>
    <t>Élevage de chevaux et d'autres équidés</t>
  </si>
  <si>
    <t>E22</t>
  </si>
  <si>
    <t>Industrie du verre</t>
  </si>
  <si>
    <t>Transformation et valorisation des déchets</t>
  </si>
  <si>
    <t>Plâtre</t>
  </si>
  <si>
    <t>01.44Z</t>
  </si>
  <si>
    <t>Élevage de chameaux et d'autres camélidés</t>
  </si>
  <si>
    <t>E23</t>
  </si>
  <si>
    <t>Fabrication d'engrais</t>
  </si>
  <si>
    <t>Gypse secondaire sec</t>
  </si>
  <si>
    <t>01.45Z</t>
  </si>
  <si>
    <t>Élevage d'ovins et de caprins</t>
  </si>
  <si>
    <t>E24</t>
  </si>
  <si>
    <t>Autres industries de la chimie minérale</t>
  </si>
  <si>
    <t>Pâte kraft fibres courtes</t>
  </si>
  <si>
    <t>Liste vecteurs</t>
  </si>
  <si>
    <t>01.46Z</t>
  </si>
  <si>
    <t xml:space="preserve">Élevage de porcins </t>
  </si>
  <si>
    <t>E25</t>
  </si>
  <si>
    <t>Fabrication de matières plastiques, de caoutchouc synthétique et de fibres artificielles ou synthétiques</t>
  </si>
  <si>
    <t>Pâte kraft fibres longues</t>
  </si>
  <si>
    <t>01.47Z</t>
  </si>
  <si>
    <t>Élevage de volailles</t>
  </si>
  <si>
    <t>E26</t>
  </si>
  <si>
    <t>Autres industries de la chimie organique de base</t>
  </si>
  <si>
    <t>Pâte au bisulfite, pâte thermomécanique et pâte mécanique</t>
  </si>
  <si>
    <t>Matière première</t>
  </si>
  <si>
    <t>01.49Z</t>
  </si>
  <si>
    <t xml:space="preserve">Élevage d'autres animaux </t>
  </si>
  <si>
    <t>E28</t>
  </si>
  <si>
    <t>Parachimie et industrie pharmaceutique</t>
  </si>
  <si>
    <t>Pâte à partir de papier recyclé</t>
  </si>
  <si>
    <t>01.50Z</t>
  </si>
  <si>
    <t>Culture et élevage associés</t>
  </si>
  <si>
    <t>E29</t>
  </si>
  <si>
    <t>Fonderie, travail des métaux et première transformation de l'acier</t>
  </si>
  <si>
    <t>Papier journal</t>
  </si>
  <si>
    <t>01.61Z</t>
  </si>
  <si>
    <t>Activités de soutien aux cultures</t>
  </si>
  <si>
    <t>E30</t>
  </si>
  <si>
    <t>Construction mécanique</t>
  </si>
  <si>
    <t>Papier fin non couché</t>
  </si>
  <si>
    <t>01.62Z</t>
  </si>
  <si>
    <t>Activités de soutien à la production animale</t>
  </si>
  <si>
    <t>E31</t>
  </si>
  <si>
    <t>Construction électrique et électronique</t>
  </si>
  <si>
    <t>Papier fin couché</t>
  </si>
  <si>
    <t>Charbon et dérivés</t>
  </si>
  <si>
    <t>01.63Z</t>
  </si>
  <si>
    <t>Traitement primaire des récoltes</t>
  </si>
  <si>
    <t>E32</t>
  </si>
  <si>
    <t>Construction de véhicules automobiles et d'autres matériels de transport terrestre</t>
  </si>
  <si>
    <t xml:space="preserve">«Tissue» </t>
  </si>
  <si>
    <t>01.64Z</t>
  </si>
  <si>
    <t>Traitement des semences</t>
  </si>
  <si>
    <t>E33</t>
  </si>
  <si>
    <t>Construction navale et aéronautique, armement</t>
  </si>
  <si>
    <t xml:space="preserve">«Testliner» et papier pour cannelure </t>
  </si>
  <si>
    <t>01.70Z</t>
  </si>
  <si>
    <t>Chasse, piégeage et services annexes</t>
  </si>
  <si>
    <t>E34</t>
  </si>
  <si>
    <t>Industrie textile, du cuir et de l'habillement</t>
  </si>
  <si>
    <t xml:space="preserve">Carton non couché </t>
  </si>
  <si>
    <t>02.10Z</t>
  </si>
  <si>
    <t xml:space="preserve">Sylviculture et autres activités forestières </t>
  </si>
  <si>
    <t>E35</t>
  </si>
  <si>
    <t>Industrie du papier et du carton</t>
  </si>
  <si>
    <t xml:space="preserve">Carton couché </t>
  </si>
  <si>
    <t>Porteur_inv</t>
  </si>
  <si>
    <t>02.20Z</t>
  </si>
  <si>
    <t>Exploitation forestière 56</t>
  </si>
  <si>
    <t>E36</t>
  </si>
  <si>
    <t>Fabrication de produits en caoutchouc</t>
  </si>
  <si>
    <t xml:space="preserve">Acide nitrique </t>
  </si>
  <si>
    <t>Cas 1 : L'entreprise productrice de la chaleur fatale</t>
  </si>
  <si>
    <r>
      <t>0,349</t>
    </r>
    <r>
      <rPr>
        <sz val="8"/>
        <color theme="1"/>
        <rFont val="Marianne"/>
        <family val="3"/>
      </rPr>
      <t> </t>
    </r>
  </si>
  <si>
    <t>02.30Z</t>
  </si>
  <si>
    <t>Récolte de produits forestiers non ligneux poussant à l'état sauvage</t>
  </si>
  <si>
    <t>E37</t>
  </si>
  <si>
    <t>Fabrication de produits en plastique</t>
  </si>
  <si>
    <t xml:space="preserve">Acide adipique </t>
  </si>
  <si>
    <t>Cas 2 : Un tiers</t>
  </si>
  <si>
    <t>02.40Z</t>
  </si>
  <si>
    <t>Services de soutien à l'exploitation forestière</t>
  </si>
  <si>
    <t>E38</t>
  </si>
  <si>
    <t>Industries diverses</t>
  </si>
  <si>
    <t xml:space="preserve">Chlorure de vinyle monomère (CVM) </t>
  </si>
  <si>
    <t>03.11Z</t>
  </si>
  <si>
    <t>Pêche en mer</t>
  </si>
  <si>
    <t>E39</t>
  </si>
  <si>
    <t>Bâtiment et génie civil</t>
  </si>
  <si>
    <t xml:space="preserve">Phénol/acétone </t>
  </si>
  <si>
    <t>03.12Z</t>
  </si>
  <si>
    <t xml:space="preserve">Pêche en eau douce </t>
  </si>
  <si>
    <t>E40</t>
  </si>
  <si>
    <t>Transports ferroviaires</t>
  </si>
  <si>
    <t xml:space="preserve">S-PVC (PVC obtenu par polymérisation en suspension) </t>
  </si>
  <si>
    <t>03.21Z</t>
  </si>
  <si>
    <t xml:space="preserve">Aquaculture en mer </t>
  </si>
  <si>
    <t>E41</t>
  </si>
  <si>
    <t>Transports routiers, urbains, par conduite</t>
  </si>
  <si>
    <t xml:space="preserve">E-PVC (PVC obtenu par polymérisation en émulsion) </t>
  </si>
  <si>
    <t>03.22Z</t>
  </si>
  <si>
    <t>Aquaculture en eau douce</t>
  </si>
  <si>
    <t>E42</t>
  </si>
  <si>
    <t>Transports fluviaux</t>
  </si>
  <si>
    <t xml:space="preserve">Carbonate de soude </t>
  </si>
  <si>
    <t>Cas B : Installation d'une pompe à chaleur (PAC) en réhausse de température</t>
  </si>
  <si>
    <t>05.10Z</t>
  </si>
  <si>
    <t xml:space="preserve">Extraction de houille </t>
  </si>
  <si>
    <t>E43</t>
  </si>
  <si>
    <t>Transports maritimes et navigation côtière</t>
  </si>
  <si>
    <t xml:space="preserve">Produits de raffinerie </t>
  </si>
  <si>
    <t>Cas C : Installation d'une PAC en montage thermofrigopompe (TFP)</t>
  </si>
  <si>
    <t>05.20Z</t>
  </si>
  <si>
    <t>Extraction de lignite</t>
  </si>
  <si>
    <t>E44</t>
  </si>
  <si>
    <t>Transports aériens</t>
  </si>
  <si>
    <t xml:space="preserve">Acier au carbone produit au four électrique </t>
  </si>
  <si>
    <t>Cas D : Installation d'un système de production de froid par absorption</t>
  </si>
  <si>
    <t>06.10Z</t>
  </si>
  <si>
    <t xml:space="preserve">Extraction de pétrole brut </t>
  </si>
  <si>
    <t>E45</t>
  </si>
  <si>
    <t>Télécommunications et postes</t>
  </si>
  <si>
    <t xml:space="preserve">Acier fortement allié produit au four électrique </t>
  </si>
  <si>
    <t>Cas E : Autre</t>
  </si>
  <si>
    <t>06.20Z</t>
  </si>
  <si>
    <t xml:space="preserve">Extraction de gaz naturel </t>
  </si>
  <si>
    <t>E46</t>
  </si>
  <si>
    <t>Commerce</t>
  </si>
  <si>
    <t xml:space="preserve">Fonderie de fonte </t>
  </si>
  <si>
    <t>07.10Z</t>
  </si>
  <si>
    <t>Extraction de minerais de fer</t>
  </si>
  <si>
    <t>E47</t>
  </si>
  <si>
    <t>Hébergement et restauration</t>
  </si>
  <si>
    <t xml:space="preserve">Laine minérale </t>
  </si>
  <si>
    <t>07.21Z</t>
  </si>
  <si>
    <t xml:space="preserve">Extraction de minerais d'uranium et de thorium </t>
  </si>
  <si>
    <t>E48</t>
  </si>
  <si>
    <t>Enseignement</t>
  </si>
  <si>
    <t xml:space="preserve">Plaques de plâtre </t>
  </si>
  <si>
    <t>07.29Z</t>
  </si>
  <si>
    <t xml:space="preserve">Extraction d'autres minerais de métaux non ferreux </t>
  </si>
  <si>
    <t>E49</t>
  </si>
  <si>
    <t xml:space="preserve">Noir de carbone </t>
  </si>
  <si>
    <t xml:space="preserve">Valo chaleur fatale </t>
  </si>
  <si>
    <t>08.11Z</t>
  </si>
  <si>
    <t xml:space="preserve">Extraction de pierres ornementales et de construction, de calcaire industriel, de gypse, de craie et d'ardoise </t>
  </si>
  <si>
    <t>E50</t>
  </si>
  <si>
    <t>Services marchands divers (hors santé et enseignement)</t>
  </si>
  <si>
    <t xml:space="preserve">Ammoniac </t>
  </si>
  <si>
    <t>08.12Z</t>
  </si>
  <si>
    <t xml:space="preserve">Exploitation de gravières et sablières, extraction d'argiles et de kaolin </t>
  </si>
  <si>
    <t>E51</t>
  </si>
  <si>
    <t>Administrations et services non marchands</t>
  </si>
  <si>
    <t xml:space="preserve">Vapocraquage </t>
  </si>
  <si>
    <t>08.91Z</t>
  </si>
  <si>
    <t xml:space="preserve">Extraction des minéraux chimiques et d'engrais minéraux </t>
  </si>
  <si>
    <t>E52</t>
  </si>
  <si>
    <t>Ménages</t>
  </si>
  <si>
    <t xml:space="preserve">Aromatiques </t>
  </si>
  <si>
    <t>les deux : sur site et à l'externe</t>
  </si>
  <si>
    <t>08.92Z</t>
  </si>
  <si>
    <t xml:space="preserve">Extraction de tourbe </t>
  </si>
  <si>
    <t>E53</t>
  </si>
  <si>
    <t>Assainissement, gestion des déchets et dépollution</t>
  </si>
  <si>
    <t xml:space="preserve">Styrène </t>
  </si>
  <si>
    <t>08.93Z</t>
  </si>
  <si>
    <t xml:space="preserve">Production de sel </t>
  </si>
  <si>
    <t xml:space="preserve">Hydrogène </t>
  </si>
  <si>
    <t>08.99Z</t>
  </si>
  <si>
    <t xml:space="preserve">Autres activités extractives n.c.a. </t>
  </si>
  <si>
    <t xml:space="preserve">Gaz de synthèse (syngas) </t>
  </si>
  <si>
    <t>09.10Z</t>
  </si>
  <si>
    <t>Activités de soutien à l'extraction d'hydrocarbures</t>
  </si>
  <si>
    <t xml:space="preserve">Oxyde d’éthylène/éthylène glycols </t>
  </si>
  <si>
    <t>09.90Z</t>
  </si>
  <si>
    <t>Activités de soutien aux autres industries extractives</t>
  </si>
  <si>
    <t xml:space="preserve">Référentiel de chaleur </t>
  </si>
  <si>
    <t>10.11Z</t>
  </si>
  <si>
    <t>Transformation et conservation de la viande de boucherie</t>
  </si>
  <si>
    <t xml:space="preserve">Référentiel de combustibles </t>
  </si>
  <si>
    <t>10.12Z</t>
  </si>
  <si>
    <t xml:space="preserve">Transformation et conservation de la viande de volaille </t>
  </si>
  <si>
    <t>10.13A</t>
  </si>
  <si>
    <t xml:space="preserve">Préparation industrielle de produits à base de viande </t>
  </si>
  <si>
    <t>10.13B</t>
  </si>
  <si>
    <t xml:space="preserve">Charcuterie </t>
  </si>
  <si>
    <t>10.20Z</t>
  </si>
  <si>
    <t>Transformation et conservation de poisson, de crustacés et de mollusques</t>
  </si>
  <si>
    <t>10.31Z</t>
  </si>
  <si>
    <t xml:space="preserve">Transformation et conservation de pommes de terre </t>
  </si>
  <si>
    <t>10.32Z</t>
  </si>
  <si>
    <t xml:space="preserve">Préparation de jus de fruits et légumes </t>
  </si>
  <si>
    <t>10.39A</t>
  </si>
  <si>
    <t xml:space="preserve">Autre transformation et conservation de légumes </t>
  </si>
  <si>
    <t>10.39B</t>
  </si>
  <si>
    <t xml:space="preserve">Transformation et conservation de fruits </t>
  </si>
  <si>
    <t>10.41A</t>
  </si>
  <si>
    <t xml:space="preserve">Fabrication d'huiles et graisses brutes </t>
  </si>
  <si>
    <t>10.41B</t>
  </si>
  <si>
    <t xml:space="preserve">Fabrication d'huiles et graisses raffinées </t>
  </si>
  <si>
    <t>10.42Z</t>
  </si>
  <si>
    <t>Fabrication de margarine et graisses comestibles similaires</t>
  </si>
  <si>
    <t>10.51A</t>
  </si>
  <si>
    <t>Fabrication de lait liquide et de produits frais</t>
  </si>
  <si>
    <t>10.51B</t>
  </si>
  <si>
    <t xml:space="preserve">Fabrication de beurre </t>
  </si>
  <si>
    <t>10.51C</t>
  </si>
  <si>
    <t xml:space="preserve">Fabrication de fromage </t>
  </si>
  <si>
    <t>10.51D</t>
  </si>
  <si>
    <t>Fabrication d'autres produits laitiers</t>
  </si>
  <si>
    <t>10.52Z</t>
  </si>
  <si>
    <t>Fabrication de glaces et sorbets</t>
  </si>
  <si>
    <t>10.61A</t>
  </si>
  <si>
    <t xml:space="preserve">Meunerie </t>
  </si>
  <si>
    <t>10.61B</t>
  </si>
  <si>
    <t xml:space="preserve">Autres activités du travail des grains </t>
  </si>
  <si>
    <t xml:space="preserve">Fabrication de produits amylacés </t>
  </si>
  <si>
    <t>10.71A</t>
  </si>
  <si>
    <t xml:space="preserve">Fabrication industrielle de pain et de pâtisserie fraîche </t>
  </si>
  <si>
    <t>10.71B</t>
  </si>
  <si>
    <t xml:space="preserve">Cuisson de produits de boulangerie </t>
  </si>
  <si>
    <t>10.71C</t>
  </si>
  <si>
    <t xml:space="preserve">Boulangerie et boulangerie-pâtisserie </t>
  </si>
  <si>
    <t>10.71D</t>
  </si>
  <si>
    <t xml:space="preserve">Pâtisserie </t>
  </si>
  <si>
    <t>10.72Z</t>
  </si>
  <si>
    <t xml:space="preserve">Fabrication de biscuits, biscottes et pâtisseries de conservation </t>
  </si>
  <si>
    <t>10.73Z</t>
  </si>
  <si>
    <t>Fabrication de pâtes alimentaires</t>
  </si>
  <si>
    <t>10.81Z</t>
  </si>
  <si>
    <t>Fabrication de sucre</t>
  </si>
  <si>
    <t>10.82Z</t>
  </si>
  <si>
    <t xml:space="preserve">Fabrication de cacao, chocolat et de produits de confiserie </t>
  </si>
  <si>
    <t>10.83Z</t>
  </si>
  <si>
    <t xml:space="preserve">Transformation du thé et du café </t>
  </si>
  <si>
    <t>10.84Z</t>
  </si>
  <si>
    <t xml:space="preserve">Fabrication de condiments et assaisonnements </t>
  </si>
  <si>
    <t>10.85Z</t>
  </si>
  <si>
    <t xml:space="preserve">Fabrication de plats préparés </t>
  </si>
  <si>
    <t>10.86Z</t>
  </si>
  <si>
    <t xml:space="preserve">Fabrication d'aliments homogénéisés et diététiques </t>
  </si>
  <si>
    <t>10.89Z</t>
  </si>
  <si>
    <t xml:space="preserve">Fabrication d'autres produits alimentaires n.c.a. </t>
  </si>
  <si>
    <t>10.91Z</t>
  </si>
  <si>
    <t xml:space="preserve">Fabrication d'aliments pour animaux de ferme </t>
  </si>
  <si>
    <t>10.92Z</t>
  </si>
  <si>
    <t xml:space="preserve">Fabrication d'aliments pour animaux de compagnie </t>
  </si>
  <si>
    <t>11.01Z</t>
  </si>
  <si>
    <t xml:space="preserve">Production de boissons alcooliques distillées </t>
  </si>
  <si>
    <t>11.02A</t>
  </si>
  <si>
    <t xml:space="preserve">Fabrication de vins effervescents </t>
  </si>
  <si>
    <t>11.02B</t>
  </si>
  <si>
    <t xml:space="preserve">Vinification </t>
  </si>
  <si>
    <t>11.03Z</t>
  </si>
  <si>
    <t xml:space="preserve">Fabrication de cidre et de vins de fruits </t>
  </si>
  <si>
    <t>11.04Z</t>
  </si>
  <si>
    <t xml:space="preserve">Production d'autres boissons fermentées non distillées </t>
  </si>
  <si>
    <t>11.05Z</t>
  </si>
  <si>
    <t xml:space="preserve">Fabrication de bière </t>
  </si>
  <si>
    <t>11.06Z</t>
  </si>
  <si>
    <t xml:space="preserve">Fabrication de malt </t>
  </si>
  <si>
    <t>11.07A</t>
  </si>
  <si>
    <t xml:space="preserve">Industrie des eaux de table </t>
  </si>
  <si>
    <t>11.07B</t>
  </si>
  <si>
    <t xml:space="preserve">Production de boissons rafraîchissantes </t>
  </si>
  <si>
    <t>12.00Z</t>
  </si>
  <si>
    <t xml:space="preserve">Fabrication de produits à base de tabac </t>
  </si>
  <si>
    <t>13.10Z</t>
  </si>
  <si>
    <t xml:space="preserve">Préparation de fibres textiles et filature </t>
  </si>
  <si>
    <t>13.20Z</t>
  </si>
  <si>
    <t xml:space="preserve">Tissage </t>
  </si>
  <si>
    <t>13.30Z</t>
  </si>
  <si>
    <t xml:space="preserve">Ennoblissement textile </t>
  </si>
  <si>
    <t>13.91Z</t>
  </si>
  <si>
    <t xml:space="preserve">Fabrication d'étoffes à mailles </t>
  </si>
  <si>
    <t>13.92Z</t>
  </si>
  <si>
    <t xml:space="preserve">Fabrication d'articles textiles, sauf habillement </t>
  </si>
  <si>
    <t>13.93Z</t>
  </si>
  <si>
    <t xml:space="preserve">Fabrication de tapis et moquettes </t>
  </si>
  <si>
    <t>13.94Z</t>
  </si>
  <si>
    <t xml:space="preserve">Fabrication de ficelles, cordes et filets </t>
  </si>
  <si>
    <t>13.95Z</t>
  </si>
  <si>
    <t xml:space="preserve">Fabrication de non-tissés, sauf habillement </t>
  </si>
  <si>
    <t>13.96Z</t>
  </si>
  <si>
    <t xml:space="preserve">Fabrication d'autres textiles techniques et industriels </t>
  </si>
  <si>
    <t>13.99Z</t>
  </si>
  <si>
    <t xml:space="preserve">Fabrication d'autres textiles n.c.a. </t>
  </si>
  <si>
    <t>14.11Z</t>
  </si>
  <si>
    <t xml:space="preserve">Fabrication de vêtements en cuir </t>
  </si>
  <si>
    <t>14.12Z</t>
  </si>
  <si>
    <t xml:space="preserve">Fabrication de vêtements de travail </t>
  </si>
  <si>
    <t>14.13Z</t>
  </si>
  <si>
    <t xml:space="preserve">Fabrication de vêtements de dessus </t>
  </si>
  <si>
    <t>14.14Z</t>
  </si>
  <si>
    <t xml:space="preserve">Fabrication de vêtements de dessous </t>
  </si>
  <si>
    <t>14.19Z</t>
  </si>
  <si>
    <t xml:space="preserve">Fabrication d'autres vêtements et accessoires </t>
  </si>
  <si>
    <t>14.20Z</t>
  </si>
  <si>
    <t xml:space="preserve">Fabrication d'articles en fourrure </t>
  </si>
  <si>
    <t>14.31Z</t>
  </si>
  <si>
    <t xml:space="preserve">Fabrication d'articles chaussants à mailles </t>
  </si>
  <si>
    <t>14.39Z</t>
  </si>
  <si>
    <t xml:space="preserve">Fabrication d'autres articles à mailles </t>
  </si>
  <si>
    <t>15.11Z</t>
  </si>
  <si>
    <t xml:space="preserve">Apprêt et tannage des cuirs ; préparation et teinture des fourrures </t>
  </si>
  <si>
    <t>15.12Z</t>
  </si>
  <si>
    <t xml:space="preserve">Fabrication d'articles de voyage, de maroquinerie et de sellerie </t>
  </si>
  <si>
    <t>15.20Z</t>
  </si>
  <si>
    <t xml:space="preserve">Fabrication de chaussures </t>
  </si>
  <si>
    <t>16.10A</t>
  </si>
  <si>
    <t xml:space="preserve">Sciage et rabotage du bois, hors imprégnation </t>
  </si>
  <si>
    <t>16.10B</t>
  </si>
  <si>
    <t xml:space="preserve">Imprégnation du bois </t>
  </si>
  <si>
    <t>16.21Z</t>
  </si>
  <si>
    <t xml:space="preserve">Fabrication de placage et de panneaux de bois </t>
  </si>
  <si>
    <t>16.22Z</t>
  </si>
  <si>
    <t xml:space="preserve">Fabrication de parquets assemblés </t>
  </si>
  <si>
    <t>16.23Z</t>
  </si>
  <si>
    <t xml:space="preserve">Fabrication de charpentes et d'autres menuiseries </t>
  </si>
  <si>
    <t>16.24Z</t>
  </si>
  <si>
    <t xml:space="preserve">Fabrication d'emballages en bois </t>
  </si>
  <si>
    <t>16.29Z</t>
  </si>
  <si>
    <t xml:space="preserve">Fabrication d'objets divers en bois ; fabrication d'objets en liège, vannerie et sparterie </t>
  </si>
  <si>
    <t>17.11Z</t>
  </si>
  <si>
    <t xml:space="preserve">Fabrication de pâte à papier </t>
  </si>
  <si>
    <t>17.12Z</t>
  </si>
  <si>
    <t xml:space="preserve">Fabrication de papier et de carton </t>
  </si>
  <si>
    <t>17.21A</t>
  </si>
  <si>
    <t xml:space="preserve">Fabrication de carton ondulé </t>
  </si>
  <si>
    <t>17.21B</t>
  </si>
  <si>
    <t xml:space="preserve">Fabrication de cartonnages </t>
  </si>
  <si>
    <t>17.21C</t>
  </si>
  <si>
    <t xml:space="preserve">Fabrication d'emballages en papier </t>
  </si>
  <si>
    <t>17.22Z</t>
  </si>
  <si>
    <t xml:space="preserve">Fabrication d'articles en papier à usage sanitaire ou domestique </t>
  </si>
  <si>
    <t>17.23Z</t>
  </si>
  <si>
    <t xml:space="preserve">Fabrication d'articles de papeterie </t>
  </si>
  <si>
    <t>17.24Z</t>
  </si>
  <si>
    <t xml:space="preserve">Fabrication de papiers peints </t>
  </si>
  <si>
    <t>17.29Z</t>
  </si>
  <si>
    <t xml:space="preserve">Fabrication d'autres articles en papier ou en carton </t>
  </si>
  <si>
    <t>18.11Z</t>
  </si>
  <si>
    <t xml:space="preserve">Imprimerie de journaux </t>
  </si>
  <si>
    <t>18.12Z</t>
  </si>
  <si>
    <t xml:space="preserve">Autre imprimerie (labeur) </t>
  </si>
  <si>
    <t>18.13Z</t>
  </si>
  <si>
    <t xml:space="preserve">Activités de pré-presse </t>
  </si>
  <si>
    <t>18.14Z</t>
  </si>
  <si>
    <t xml:space="preserve">Reliure et activités connexes </t>
  </si>
  <si>
    <t>18.20Z</t>
  </si>
  <si>
    <t xml:space="preserve">Reproduction d'enregistrements </t>
  </si>
  <si>
    <t>19.10Z</t>
  </si>
  <si>
    <t>19.20Z</t>
  </si>
  <si>
    <t>20.11Z</t>
  </si>
  <si>
    <t xml:space="preserve">Fabrication de gaz industriels </t>
  </si>
  <si>
    <t>20.12Z</t>
  </si>
  <si>
    <t xml:space="preserve">Fabrication de colorants et de pigments </t>
  </si>
  <si>
    <t>20.13A</t>
  </si>
  <si>
    <t>Enrichissement et retraitement de matières nucléaires</t>
  </si>
  <si>
    <t>20.13B</t>
  </si>
  <si>
    <t xml:space="preserve">Fabrication d'autres produits chimiques inorganiques de base n.c.a </t>
  </si>
  <si>
    <t>20.14Z</t>
  </si>
  <si>
    <t xml:space="preserve">Fabrication d'autres produits chimiques organiques de base </t>
  </si>
  <si>
    <t>20.15Z</t>
  </si>
  <si>
    <t xml:space="preserve">Fabrication de produits azotés et d’engrais </t>
  </si>
  <si>
    <t>20.16Z</t>
  </si>
  <si>
    <t>Fabrication de matières plastiques de base</t>
  </si>
  <si>
    <t>20.17Z</t>
  </si>
  <si>
    <t xml:space="preserve">Fabrication de caoutchouc synthétique </t>
  </si>
  <si>
    <t>20.20Z</t>
  </si>
  <si>
    <t xml:space="preserve">Fabrication de pesticides et d’autres produits agrochimiques </t>
  </si>
  <si>
    <t>20.30Z</t>
  </si>
  <si>
    <t xml:space="preserve">Fabrication de peintures, vernis, encres et mastics </t>
  </si>
  <si>
    <t>20.41Z</t>
  </si>
  <si>
    <t>Fabrication de savons, détergents et produits d’entretien</t>
  </si>
  <si>
    <t>20.42Z</t>
  </si>
  <si>
    <t xml:space="preserve">Fabrication de parfums et de produits pour la toilette </t>
  </si>
  <si>
    <t>20.51Z</t>
  </si>
  <si>
    <t xml:space="preserve">Fabrication de produits explosifs </t>
  </si>
  <si>
    <t>20.52Z</t>
  </si>
  <si>
    <t xml:space="preserve">Fabrication de colles </t>
  </si>
  <si>
    <t>20.53Z</t>
  </si>
  <si>
    <t xml:space="preserve">Fabrication d'huiles essentielles </t>
  </si>
  <si>
    <t>20.59Z</t>
  </si>
  <si>
    <t xml:space="preserve">Fabrication d’autres produits chimiques n.c.a. </t>
  </si>
  <si>
    <t>20.60Z</t>
  </si>
  <si>
    <t xml:space="preserve">Fabrication de fibres artificielles ou synthétiques </t>
  </si>
  <si>
    <t>21.10Z</t>
  </si>
  <si>
    <t xml:space="preserve">Fabrication de produits pharmaceutiques de base </t>
  </si>
  <si>
    <t>21.20Z</t>
  </si>
  <si>
    <t xml:space="preserve">Fabrication de préparations pharmaceutiques </t>
  </si>
  <si>
    <t>22.11Z</t>
  </si>
  <si>
    <t xml:space="preserve">Fabrication et rechapage de pneumatiques </t>
  </si>
  <si>
    <t>22.19Z</t>
  </si>
  <si>
    <t xml:space="preserve">Fabrication d'autres articles en caoutchouc </t>
  </si>
  <si>
    <t>22.21Z</t>
  </si>
  <si>
    <t>Fabrication de plaques, feuilles, tubes et profilés en matières plastiques</t>
  </si>
  <si>
    <t>22.22Z</t>
  </si>
  <si>
    <t xml:space="preserve">Fabrication d'emballages en matières plastiques </t>
  </si>
  <si>
    <t>22.23Z</t>
  </si>
  <si>
    <t xml:space="preserve">Fabrication d'éléments en matières plastiques pour la construction </t>
  </si>
  <si>
    <t>22.29A</t>
  </si>
  <si>
    <t xml:space="preserve">Fabrication de pièces techniques à base de matières plastiques </t>
  </si>
  <si>
    <t>22.29B</t>
  </si>
  <si>
    <t>Fabrication de produits de consommation courante en matières plastiques</t>
  </si>
  <si>
    <t>23.11Z</t>
  </si>
  <si>
    <t xml:space="preserve">Fabrication de verre plat </t>
  </si>
  <si>
    <t>23.12Z</t>
  </si>
  <si>
    <t xml:space="preserve">Façonnage et transformation du verre plat </t>
  </si>
  <si>
    <t>23.13Z</t>
  </si>
  <si>
    <t xml:space="preserve">Fabrication de verre creux </t>
  </si>
  <si>
    <t>23.14Z</t>
  </si>
  <si>
    <t xml:space="preserve">Fabrication de fibres de verre </t>
  </si>
  <si>
    <t>23.19Z</t>
  </si>
  <si>
    <t>Fabrication et façonnage d'autres articles en verre, y compris verre technique</t>
  </si>
  <si>
    <t>23.20Z</t>
  </si>
  <si>
    <t>Fabrication de produits réfractaires</t>
  </si>
  <si>
    <t>23.31Z</t>
  </si>
  <si>
    <t xml:space="preserve">Fabrication de carreaux en céramique </t>
  </si>
  <si>
    <t>23.32Z</t>
  </si>
  <si>
    <t>Fabrication de briques, tuiles et produits de construction, en terre cuite</t>
  </si>
  <si>
    <t>23.41Z</t>
  </si>
  <si>
    <t xml:space="preserve">Fabrication d'articles céramiques à usage domestique ou ornemental </t>
  </si>
  <si>
    <t>23.42Z</t>
  </si>
  <si>
    <t xml:space="preserve">Fabrication d'appareils sanitaires en céramique </t>
  </si>
  <si>
    <t>23.43Z</t>
  </si>
  <si>
    <t xml:space="preserve">Fabrication d'isolateurs et pièces isolantes en céramique </t>
  </si>
  <si>
    <t>23.44Z</t>
  </si>
  <si>
    <t xml:space="preserve">Fabrication d'autres produits céramiques à usage technique </t>
  </si>
  <si>
    <t>23.49Z</t>
  </si>
  <si>
    <t xml:space="preserve">Fabrication d'autres produits céramiques </t>
  </si>
  <si>
    <t>23.51Z</t>
  </si>
  <si>
    <t>Fabrication de ciment</t>
  </si>
  <si>
    <t>23.52Z</t>
  </si>
  <si>
    <t xml:space="preserve">Fabrication de chaux et plâtre </t>
  </si>
  <si>
    <t>23.61Z</t>
  </si>
  <si>
    <t xml:space="preserve">Fabrication d'éléments en béton pour la construction </t>
  </si>
  <si>
    <t>23.62Z</t>
  </si>
  <si>
    <t xml:space="preserve">Fabrication d'éléments en plâtre pour la construction </t>
  </si>
  <si>
    <t>23.63Z</t>
  </si>
  <si>
    <t xml:space="preserve">Fabrication de béton prêt à l'emploi </t>
  </si>
  <si>
    <t>23.64Z</t>
  </si>
  <si>
    <t xml:space="preserve">Fabrication de mortiers et bétons secs </t>
  </si>
  <si>
    <t>23.65Z</t>
  </si>
  <si>
    <t xml:space="preserve">Fabrication d'ouvrages en fibre-ciment </t>
  </si>
  <si>
    <t>23.69Z</t>
  </si>
  <si>
    <t xml:space="preserve">Fabrication d'autres ouvrages en béton, en ciment ou en plâtre </t>
  </si>
  <si>
    <t>23.70Z</t>
  </si>
  <si>
    <t xml:space="preserve">Taille, façonnage et finissage de pierres </t>
  </si>
  <si>
    <t>23.91Z</t>
  </si>
  <si>
    <t xml:space="preserve">Fabrication de produits abrasifs </t>
  </si>
  <si>
    <t>23.99Z</t>
  </si>
  <si>
    <t xml:space="preserve">Fabrication d'autres produits minéraux non métalliques n.c.a. </t>
  </si>
  <si>
    <t>24.10Z</t>
  </si>
  <si>
    <t xml:space="preserve">Sidérurgie </t>
  </si>
  <si>
    <t>24.20Z</t>
  </si>
  <si>
    <t xml:space="preserve">Fabrication de tubes, tuyaux, profilés creux et accessoires correspondants en acier </t>
  </si>
  <si>
    <t>24.31Z</t>
  </si>
  <si>
    <t>Étirage à froid de barres</t>
  </si>
  <si>
    <t>24.32Z</t>
  </si>
  <si>
    <t xml:space="preserve">Laminage à froid de feuillards </t>
  </si>
  <si>
    <t>24.33Z</t>
  </si>
  <si>
    <t xml:space="preserve">Profilage à froid par formage ou pliage </t>
  </si>
  <si>
    <t>24.34Z</t>
  </si>
  <si>
    <t xml:space="preserve">Tréfilage à froid </t>
  </si>
  <si>
    <t>24.41Z</t>
  </si>
  <si>
    <t>Production de métaux précieux 109</t>
  </si>
  <si>
    <t>24.42Z</t>
  </si>
  <si>
    <t xml:space="preserve">Métallurgie de l'aluminium </t>
  </si>
  <si>
    <t>24.43Z</t>
  </si>
  <si>
    <t xml:space="preserve">Métallurgie du plomb, du zinc ou de l'étain </t>
  </si>
  <si>
    <t>24.44Z</t>
  </si>
  <si>
    <t xml:space="preserve">Métallurgie du cuivre </t>
  </si>
  <si>
    <t>24.45Z</t>
  </si>
  <si>
    <t xml:space="preserve">Métallurgie des autres métaux non ferreux </t>
  </si>
  <si>
    <t>24.46Z</t>
  </si>
  <si>
    <t xml:space="preserve">Élaboration et transformation de matières nucléaires </t>
  </si>
  <si>
    <t>24.51Z</t>
  </si>
  <si>
    <t>Fonderie de fonte</t>
  </si>
  <si>
    <t>24.52Z</t>
  </si>
  <si>
    <t xml:space="preserve">Fonderie d'acier </t>
  </si>
  <si>
    <t>24.53Z</t>
  </si>
  <si>
    <t xml:space="preserve">Fonderie de métaux légers </t>
  </si>
  <si>
    <t>24.54Z</t>
  </si>
  <si>
    <t xml:space="preserve">Fonderie d'autres métaux non ferreux </t>
  </si>
  <si>
    <t>25.11Z</t>
  </si>
  <si>
    <t xml:space="preserve">Fabrication de structures métalliques et de parties de structures </t>
  </si>
  <si>
    <t>25.12Z</t>
  </si>
  <si>
    <t xml:space="preserve">Fabrication de portes et fenêtres en métal </t>
  </si>
  <si>
    <t>25.21Z</t>
  </si>
  <si>
    <t xml:space="preserve">Fabrication de radiateurs et de chaudières pour le chauffage central </t>
  </si>
  <si>
    <t>25.29Z</t>
  </si>
  <si>
    <t xml:space="preserve">Fabrication d'autres réservoirs, citernes et conteneurs métalliques </t>
  </si>
  <si>
    <t>25.30Z</t>
  </si>
  <si>
    <t xml:space="preserve">Fabrication de générateurs de vapeur, à l'exception des chaudières pour le chauffage central </t>
  </si>
  <si>
    <t>25.40Z</t>
  </si>
  <si>
    <t>Fabrication d'arme et de munitions</t>
  </si>
  <si>
    <t>25.50A</t>
  </si>
  <si>
    <t xml:space="preserve">Forge, estampage, matriçage ; métallurgie des poudres </t>
  </si>
  <si>
    <t>25.50B</t>
  </si>
  <si>
    <t xml:space="preserve">Découpage, emboutissage </t>
  </si>
  <si>
    <t>25.61Z</t>
  </si>
  <si>
    <t xml:space="preserve">Traitement et revêtement des métaux </t>
  </si>
  <si>
    <t>25.62A</t>
  </si>
  <si>
    <t xml:space="preserve">Décolletage </t>
  </si>
  <si>
    <t>25.62B</t>
  </si>
  <si>
    <t>Mécanique industrielle</t>
  </si>
  <si>
    <t>25.71Z</t>
  </si>
  <si>
    <t xml:space="preserve">Fabrication de coutellerie </t>
  </si>
  <si>
    <t>25.72Z</t>
  </si>
  <si>
    <t xml:space="preserve">Fabrication de serrures et de ferrures </t>
  </si>
  <si>
    <t>25.73A</t>
  </si>
  <si>
    <t xml:space="preserve">Fabrication de moules et modèles </t>
  </si>
  <si>
    <t>25.73B</t>
  </si>
  <si>
    <t xml:space="preserve">Fabrication d'autres outillages </t>
  </si>
  <si>
    <t>25.91Z</t>
  </si>
  <si>
    <t xml:space="preserve">Fabrication de fûts et emballages métalliques similaires </t>
  </si>
  <si>
    <t>25.92Z</t>
  </si>
  <si>
    <t>Fabrication d'emballages métalliques légers</t>
  </si>
  <si>
    <t>25.93Z</t>
  </si>
  <si>
    <t xml:space="preserve">Fabrication d'articles en fils métalliques, de chaînes et de ressorts </t>
  </si>
  <si>
    <t>25.94Z</t>
  </si>
  <si>
    <t xml:space="preserve">Fabrication de vis et de boulons </t>
  </si>
  <si>
    <t>25.99A</t>
  </si>
  <si>
    <t xml:space="preserve">Fabrication d'articles métalliques ménagers </t>
  </si>
  <si>
    <t>25.99B</t>
  </si>
  <si>
    <t xml:space="preserve">Fabrication d'autres articles métalliques </t>
  </si>
  <si>
    <t>26.11Z</t>
  </si>
  <si>
    <t xml:space="preserve">Fabrication de composants électroniques </t>
  </si>
  <si>
    <t>26.12Z</t>
  </si>
  <si>
    <t xml:space="preserve">Fabrication de cartes électroniques assemblées </t>
  </si>
  <si>
    <t>26.20Z</t>
  </si>
  <si>
    <t xml:space="preserve">Fabrication d'ordinateurs et d'équipements périphériques </t>
  </si>
  <si>
    <t>26.30Z</t>
  </si>
  <si>
    <t xml:space="preserve">Fabrication d'équipements de communication </t>
  </si>
  <si>
    <t>26.40Z</t>
  </si>
  <si>
    <t xml:space="preserve">Fabrication de produits électroniques grand public </t>
  </si>
  <si>
    <t>26.51A</t>
  </si>
  <si>
    <t xml:space="preserve">Fabrication d'équipements d'aide à la navigation </t>
  </si>
  <si>
    <t>26.51B</t>
  </si>
  <si>
    <t xml:space="preserve">Fabrication d'instrumentation scientifique et technique </t>
  </si>
  <si>
    <t>26.52Z</t>
  </si>
  <si>
    <t xml:space="preserve">Horlogerie </t>
  </si>
  <si>
    <t>26.60Z</t>
  </si>
  <si>
    <t xml:space="preserve">Fabrication d'équipements d'irradiation médicale, d'équipements électromédicaux et électrothérapeutiques </t>
  </si>
  <si>
    <t>26.70Z</t>
  </si>
  <si>
    <t xml:space="preserve">Fabrication de matériels optique et photographique </t>
  </si>
  <si>
    <t>26.80Z</t>
  </si>
  <si>
    <t xml:space="preserve">Fabrication de supports magnétiques et optiques </t>
  </si>
  <si>
    <t>27.11Z</t>
  </si>
  <si>
    <t xml:space="preserve">Fabrication de moteurs, génératrices et transformateurs électriques </t>
  </si>
  <si>
    <t>27.12Z</t>
  </si>
  <si>
    <t xml:space="preserve">Fabrication de matériel de distribution et de commande électrique </t>
  </si>
  <si>
    <t>27.20Z</t>
  </si>
  <si>
    <t xml:space="preserve">Fabrication de piles et d'accumulateurs électriques </t>
  </si>
  <si>
    <t>27.31Z</t>
  </si>
  <si>
    <t xml:space="preserve">Fabrication de câbles de fibres optiques </t>
  </si>
  <si>
    <t>27.32Z</t>
  </si>
  <si>
    <t xml:space="preserve">Fabrication d'autres fils et câbles électroniques ou électriques </t>
  </si>
  <si>
    <t>27.33Z</t>
  </si>
  <si>
    <t xml:space="preserve">Fabrication de matériel d'installation électrique </t>
  </si>
  <si>
    <t>27.40Z</t>
  </si>
  <si>
    <t xml:space="preserve">Fabrication d'appareils d'éclairage électrique </t>
  </si>
  <si>
    <t>27.51Z</t>
  </si>
  <si>
    <t>Fabrication d'appareils électroménagers</t>
  </si>
  <si>
    <t>27.52Z</t>
  </si>
  <si>
    <t xml:space="preserve">Fabrication d'appareils ménagers non électriques </t>
  </si>
  <si>
    <t>27.90Z</t>
  </si>
  <si>
    <t xml:space="preserve">Fabrication d'autres matériels électriques </t>
  </si>
  <si>
    <t>28.11Z</t>
  </si>
  <si>
    <t xml:space="preserve">Fabrication de moteurs et turbines, à l'exception des moteurs d’avions et de véhicules </t>
  </si>
  <si>
    <t>28.12Z</t>
  </si>
  <si>
    <t xml:space="preserve">Fabrication d'équipements hydrauliques et pneumatiques </t>
  </si>
  <si>
    <t>28.13Z</t>
  </si>
  <si>
    <t xml:space="preserve">Fabrication d'autres pompes et compresseurs </t>
  </si>
  <si>
    <t>28.14Z</t>
  </si>
  <si>
    <t xml:space="preserve">Fabrication d'autres articles de robinetterie </t>
  </si>
  <si>
    <t>28.15Z</t>
  </si>
  <si>
    <t xml:space="preserve">Fabrication d'engrenages et d'organes mécaniques de transmission </t>
  </si>
  <si>
    <t>28.21Z</t>
  </si>
  <si>
    <t xml:space="preserve">Fabrication de fours et brûleurs </t>
  </si>
  <si>
    <t>28.22Z</t>
  </si>
  <si>
    <t xml:space="preserve">Fabrication de matériel de levage et de manutention </t>
  </si>
  <si>
    <t>28.23Z</t>
  </si>
  <si>
    <t xml:space="preserve">Fabrication de machines et d'équipements de bureau (à l'exception des ordinateurs et équipements périphériques) </t>
  </si>
  <si>
    <t>28.24Z</t>
  </si>
  <si>
    <t xml:space="preserve">Fabrication d'outillage portatif à moteur incorporé </t>
  </si>
  <si>
    <t>28.25Z</t>
  </si>
  <si>
    <t xml:space="preserve">Fabrication d'équipements aérauliques et frigorifiques industriels </t>
  </si>
  <si>
    <t>28.29A</t>
  </si>
  <si>
    <t>Fabrication d'équipements d'emballage, de conditionnement et de pesage</t>
  </si>
  <si>
    <t>28.29B</t>
  </si>
  <si>
    <t xml:space="preserve">Fabrication d'autres machines d'usage général </t>
  </si>
  <si>
    <t>28.30Z</t>
  </si>
  <si>
    <t xml:space="preserve">Fabrication de machines agricoles et forestières </t>
  </si>
  <si>
    <t>28.41Z</t>
  </si>
  <si>
    <t xml:space="preserve">Fabrication de machines-outils pour le travail des métaux </t>
  </si>
  <si>
    <t>28.49Z</t>
  </si>
  <si>
    <t xml:space="preserve">Fabrication d'autres machines-outils </t>
  </si>
  <si>
    <t>28.91Z</t>
  </si>
  <si>
    <t xml:space="preserve">Fabrication de machines pour la métallurgie </t>
  </si>
  <si>
    <t>28.92Z</t>
  </si>
  <si>
    <t xml:space="preserve">Fabrication de machines pour l'extraction ou la construction </t>
  </si>
  <si>
    <t>28.93Z</t>
  </si>
  <si>
    <t xml:space="preserve">Fabrication de machines pour l'industrie agro-alimentaire </t>
  </si>
  <si>
    <t>28.94Z</t>
  </si>
  <si>
    <t xml:space="preserve">Fabrication de machines pour les industries textiles </t>
  </si>
  <si>
    <t>28.95Z</t>
  </si>
  <si>
    <t xml:space="preserve">Fabrication de machines pour les industries du papier et du carton </t>
  </si>
  <si>
    <t>28.96Z</t>
  </si>
  <si>
    <t>Fabrication de machines pour le travail du caoutchouc ou des plastiques</t>
  </si>
  <si>
    <t>28.99A</t>
  </si>
  <si>
    <t xml:space="preserve">Fabrication de machines d'imprimerie </t>
  </si>
  <si>
    <t>28.99B</t>
  </si>
  <si>
    <t xml:space="preserve">Fabrication d'autres machines spécialisées </t>
  </si>
  <si>
    <t>29.10Z</t>
  </si>
  <si>
    <t xml:space="preserve">Construction de véhicules automobiles </t>
  </si>
  <si>
    <t>29.20Z</t>
  </si>
  <si>
    <t xml:space="preserve">Fabrication de carrosseries et remorques </t>
  </si>
  <si>
    <t>29.31Z</t>
  </si>
  <si>
    <t xml:space="preserve">Fabrication d'équipements électriques et électroniques automobiles </t>
  </si>
  <si>
    <t>29.32Z</t>
  </si>
  <si>
    <t xml:space="preserve">Fabrication d'autres équipements automobiles </t>
  </si>
  <si>
    <t>30.11Z</t>
  </si>
  <si>
    <t xml:space="preserve">Construction de navires et de structures flottantes </t>
  </si>
  <si>
    <t>30.12Z</t>
  </si>
  <si>
    <t xml:space="preserve">Construction de bateaux de plaisance </t>
  </si>
  <si>
    <t>30.20Z</t>
  </si>
  <si>
    <t xml:space="preserve">Construction de locomotives et d'autre matériel ferroviaire roulant </t>
  </si>
  <si>
    <t>30.30Z</t>
  </si>
  <si>
    <t xml:space="preserve">Construction aéronautique et spatiale </t>
  </si>
  <si>
    <t>30.40Z</t>
  </si>
  <si>
    <t xml:space="preserve">Construction de véhicule militaire de combat </t>
  </si>
  <si>
    <t>30.91Z</t>
  </si>
  <si>
    <t xml:space="preserve">Fabrication de motocycles </t>
  </si>
  <si>
    <t>30.92Z</t>
  </si>
  <si>
    <t xml:space="preserve">Fabrication de bicyclettes et de véhicules pour invalides </t>
  </si>
  <si>
    <t>30.99Z</t>
  </si>
  <si>
    <t xml:space="preserve">Fabrication d'autres équipements de transport n.c.a. </t>
  </si>
  <si>
    <t>31.01Z</t>
  </si>
  <si>
    <t xml:space="preserve">Fabrication de meubles de bureau et de magasin </t>
  </si>
  <si>
    <t>31.02Z</t>
  </si>
  <si>
    <t xml:space="preserve">Fabrication de meubles de cuisine </t>
  </si>
  <si>
    <t>31.03Z</t>
  </si>
  <si>
    <t xml:space="preserve">Fabrication de matelas </t>
  </si>
  <si>
    <t>31.09A</t>
  </si>
  <si>
    <t xml:space="preserve">Fabrication de sièges d'ameublement d'intérieur </t>
  </si>
  <si>
    <t>31.09B</t>
  </si>
  <si>
    <t>Fabrication d'autres meubles et industries connexes de l'ameublement</t>
  </si>
  <si>
    <t>32.11Z</t>
  </si>
  <si>
    <t xml:space="preserve">Frappe de monnaie </t>
  </si>
  <si>
    <t>32.12Z</t>
  </si>
  <si>
    <t xml:space="preserve">Fabrication d'articles de joaillerie et bijouterie </t>
  </si>
  <si>
    <t>32.13Z</t>
  </si>
  <si>
    <t xml:space="preserve">Fabrication d'articles de bijouterie fantaisie et articles similaires </t>
  </si>
  <si>
    <t>32.20Z</t>
  </si>
  <si>
    <t xml:space="preserve">Fabrication d'instruments de musique </t>
  </si>
  <si>
    <t>32.30Z</t>
  </si>
  <si>
    <t xml:space="preserve">Fabrication d'articles de sport </t>
  </si>
  <si>
    <t>32.40Z</t>
  </si>
  <si>
    <t xml:space="preserve">Fabrication de jeux et jouets </t>
  </si>
  <si>
    <t>32.50A</t>
  </si>
  <si>
    <t xml:space="preserve">Fabrication de matériel médico-chirurgical et dentaire </t>
  </si>
  <si>
    <t>32.50B</t>
  </si>
  <si>
    <t xml:space="preserve">Fabrication de lunettes </t>
  </si>
  <si>
    <t>32.91Z</t>
  </si>
  <si>
    <t xml:space="preserve">Fabrication d'articles de brosserie </t>
  </si>
  <si>
    <t>32.99Z</t>
  </si>
  <si>
    <t xml:space="preserve">Autres activités manufacturières n.c.a. </t>
  </si>
  <si>
    <t>33.11Z</t>
  </si>
  <si>
    <t xml:space="preserve">Réparation d'ouvrages en métaux </t>
  </si>
  <si>
    <t>33.12Z</t>
  </si>
  <si>
    <t xml:space="preserve">Réparation de machines et équipements mécaniques </t>
  </si>
  <si>
    <t>33.13Z</t>
  </si>
  <si>
    <t xml:space="preserve">Réparation de matériels électroniques et optiques </t>
  </si>
  <si>
    <t>33.14Z</t>
  </si>
  <si>
    <t xml:space="preserve">Réparation d'équipements électriques </t>
  </si>
  <si>
    <t>33.15Z</t>
  </si>
  <si>
    <t xml:space="preserve">Réparation et maintenance navale </t>
  </si>
  <si>
    <t>33.16Z</t>
  </si>
  <si>
    <t xml:space="preserve">Réparation et maintenance d'aéronefs et d'engins spatiaux </t>
  </si>
  <si>
    <t>33.17Z</t>
  </si>
  <si>
    <t xml:space="preserve">Réparation et maintenance d'autres équipements de transport </t>
  </si>
  <si>
    <t>33.19Z</t>
  </si>
  <si>
    <t xml:space="preserve">Réparation d'autres équipements </t>
  </si>
  <si>
    <t>33.20A</t>
  </si>
  <si>
    <t xml:space="preserve">Installation de structures métalliques, chaudronnées et de tuyauterie </t>
  </si>
  <si>
    <t>33.20B</t>
  </si>
  <si>
    <t xml:space="preserve">Installation de machines et équipements mécaniques </t>
  </si>
  <si>
    <t>33.20C</t>
  </si>
  <si>
    <t xml:space="preserve">Conception d'ensemble et assemblage sur site industriel d'équipements de contrôle des processus industriels </t>
  </si>
  <si>
    <t>33.20D</t>
  </si>
  <si>
    <t xml:space="preserve">Installation d'équipements électriques, de matériels électroniques et optiques ou d'autres matériels </t>
  </si>
  <si>
    <t>35.11Z</t>
  </si>
  <si>
    <t xml:space="preserve">Production d'électricité </t>
  </si>
  <si>
    <t>35.12Z</t>
  </si>
  <si>
    <t>Transport d'électricité</t>
  </si>
  <si>
    <t>35.13Z</t>
  </si>
  <si>
    <t xml:space="preserve">Distribution d'électricité </t>
  </si>
  <si>
    <t>35.14Z</t>
  </si>
  <si>
    <t xml:space="preserve">Commerce d'électricité </t>
  </si>
  <si>
    <t>35.21Z</t>
  </si>
  <si>
    <t xml:space="preserve">Production de combustibles gazeux </t>
  </si>
  <si>
    <t>35.22Z</t>
  </si>
  <si>
    <t>Distribution de combustibles gazeux par conduites</t>
  </si>
  <si>
    <t>35.23Z</t>
  </si>
  <si>
    <t xml:space="preserve">Commerce de combustibles gazeux par conduites </t>
  </si>
  <si>
    <t>35.30Z</t>
  </si>
  <si>
    <t>Production et distribution de vapeur et d'air conditionné</t>
  </si>
  <si>
    <t>36.00Z</t>
  </si>
  <si>
    <t xml:space="preserve">Captage, traitement et distribution d'eau </t>
  </si>
  <si>
    <t>37.00Z</t>
  </si>
  <si>
    <t>Collecte et traitement des eaux usées</t>
  </si>
  <si>
    <t>38.11Z</t>
  </si>
  <si>
    <t xml:space="preserve">Collecte des déchets non dangereux </t>
  </si>
  <si>
    <t>38.12Z</t>
  </si>
  <si>
    <t xml:space="preserve">Collecte des déchets dangereux </t>
  </si>
  <si>
    <t>38.21Z</t>
  </si>
  <si>
    <t xml:space="preserve">Traitement et élimination des déchets non dangereux </t>
  </si>
  <si>
    <t>38.22Z</t>
  </si>
  <si>
    <t xml:space="preserve">Traitement et élimination des déchets dangereux </t>
  </si>
  <si>
    <t>38.31Z</t>
  </si>
  <si>
    <t xml:space="preserve">Démantèlement d'épaves </t>
  </si>
  <si>
    <t>38.32Z</t>
  </si>
  <si>
    <t xml:space="preserve">Récupération de déchets triés </t>
  </si>
  <si>
    <t>39.00Z</t>
  </si>
  <si>
    <t xml:space="preserve">Dépollution et autres services de gestion des déchets </t>
  </si>
  <si>
    <t>41.10A</t>
  </si>
  <si>
    <t>Promotion immobilière de logements</t>
  </si>
  <si>
    <t>41.10B</t>
  </si>
  <si>
    <t>Promotion immobilière de bureaux 543</t>
  </si>
  <si>
    <t>41.10C</t>
  </si>
  <si>
    <t xml:space="preserve">Promotion immobilière d'autres bâtiments </t>
  </si>
  <si>
    <t>41.10D</t>
  </si>
  <si>
    <t xml:space="preserve">Supports juridiques de programmes </t>
  </si>
  <si>
    <t>41.20A</t>
  </si>
  <si>
    <t xml:space="preserve">Construction de maisons individuelles </t>
  </si>
  <si>
    <t>41.20B</t>
  </si>
  <si>
    <t xml:space="preserve">Construction d'autres bâtiments </t>
  </si>
  <si>
    <t>42.11Z</t>
  </si>
  <si>
    <t xml:space="preserve">Construction de routes et autoroutes </t>
  </si>
  <si>
    <t>42.12Z</t>
  </si>
  <si>
    <t xml:space="preserve">Construction de voies ferrées de surface et souterraines </t>
  </si>
  <si>
    <t>42.13A</t>
  </si>
  <si>
    <t>Construction d'ouvrages d'art</t>
  </si>
  <si>
    <t>42.13B</t>
  </si>
  <si>
    <t xml:space="preserve">Construction et entretien de tunnels </t>
  </si>
  <si>
    <t>42.21Z</t>
  </si>
  <si>
    <t xml:space="preserve">Construction de réseaux pour fluides </t>
  </si>
  <si>
    <t>42.22Z</t>
  </si>
  <si>
    <t xml:space="preserve">Construction de réseaux électriques et de télécommunications </t>
  </si>
  <si>
    <t>42.91Z</t>
  </si>
  <si>
    <t xml:space="preserve">Construction d'ouvrages maritimes et fluviaux </t>
  </si>
  <si>
    <t>42.99Z</t>
  </si>
  <si>
    <t xml:space="preserve">Construction d'autres ouvrages de génie civil n.c.a. </t>
  </si>
  <si>
    <t>43.11Z</t>
  </si>
  <si>
    <t xml:space="preserve">Travaux de démolition </t>
  </si>
  <si>
    <t>43.12A</t>
  </si>
  <si>
    <t xml:space="preserve">Travaux de terrassement courants et travaux préparatoires </t>
  </si>
  <si>
    <t>43.12B</t>
  </si>
  <si>
    <t xml:space="preserve">Travaux de terrassement spécialisés ou de grande masse </t>
  </si>
  <si>
    <t>43.13Z</t>
  </si>
  <si>
    <t xml:space="preserve">Forages et sondages </t>
  </si>
  <si>
    <t>43.21A</t>
  </si>
  <si>
    <t xml:space="preserve">Travaux d'installation électrique dans tous locaux </t>
  </si>
  <si>
    <t>43.21B</t>
  </si>
  <si>
    <t xml:space="preserve">Travaux d'installation électrique sur la voie publique </t>
  </si>
  <si>
    <t>43.22A</t>
  </si>
  <si>
    <t xml:space="preserve">Travaux d'installation d'eau et de gaz en tous locaux </t>
  </si>
  <si>
    <t>43.22B</t>
  </si>
  <si>
    <t xml:space="preserve">Travaux d'installation d'équipements thermiques et de climatisation </t>
  </si>
  <si>
    <t>43.29A</t>
  </si>
  <si>
    <t>Travaux d'isolation</t>
  </si>
  <si>
    <t>43.29B</t>
  </si>
  <si>
    <t xml:space="preserve">Autres travaux d'installation n.c.a. </t>
  </si>
  <si>
    <t>43.31Z</t>
  </si>
  <si>
    <t xml:space="preserve">Travaux de plâtrerie </t>
  </si>
  <si>
    <t>43.32A</t>
  </si>
  <si>
    <t xml:space="preserve">Travaux de menuiserie bois et PVC </t>
  </si>
  <si>
    <t>43.32B</t>
  </si>
  <si>
    <t xml:space="preserve">Travaux de menuiserie métallique et serrurerie </t>
  </si>
  <si>
    <t>43.32C</t>
  </si>
  <si>
    <t xml:space="preserve">Agencement de lieux de vente </t>
  </si>
  <si>
    <t>43.33Z</t>
  </si>
  <si>
    <t xml:space="preserve">Travaux de revêtement des sols et des murs </t>
  </si>
  <si>
    <t>43.34Z</t>
  </si>
  <si>
    <t xml:space="preserve">Travaux de peinture et vitrerie </t>
  </si>
  <si>
    <t>43.39Z</t>
  </si>
  <si>
    <t xml:space="preserve">Autres travaux de finition </t>
  </si>
  <si>
    <t>43.91A</t>
  </si>
  <si>
    <t xml:space="preserve">Travaux de charpente </t>
  </si>
  <si>
    <t>43.91B</t>
  </si>
  <si>
    <t xml:space="preserve">Travaux de couverture par éléments </t>
  </si>
  <si>
    <t>43.99A</t>
  </si>
  <si>
    <t xml:space="preserve">Travaux d'étanchéification </t>
  </si>
  <si>
    <t>43.99B</t>
  </si>
  <si>
    <t xml:space="preserve">Travaux de montage de structures métalliques </t>
  </si>
  <si>
    <t>43.99C</t>
  </si>
  <si>
    <t xml:space="preserve">Travaux de maçonnerie générale et gros oeuvre de bâtiment </t>
  </si>
  <si>
    <t>43.99D</t>
  </si>
  <si>
    <t xml:space="preserve">Autres travaux spécialisés de construction </t>
  </si>
  <si>
    <t>43.99E</t>
  </si>
  <si>
    <t xml:space="preserve">Location avec opérateur de matériel de construction </t>
  </si>
  <si>
    <t>45.11Z</t>
  </si>
  <si>
    <t xml:space="preserve">Commerce de voitures et de véhicules automobiles légers </t>
  </si>
  <si>
    <t>45.19Z</t>
  </si>
  <si>
    <t xml:space="preserve">Commerce d'autres véhicules automobiles </t>
  </si>
  <si>
    <t>45.20A</t>
  </si>
  <si>
    <t xml:space="preserve">Entretien et réparation de véhicules automobiles légers </t>
  </si>
  <si>
    <t>45.20B</t>
  </si>
  <si>
    <t xml:space="preserve">Entretien et réparation d'autres véhicules automobiles </t>
  </si>
  <si>
    <t>45.31Z</t>
  </si>
  <si>
    <t xml:space="preserve">Commerce de gros d'équipements automobiles </t>
  </si>
  <si>
    <t>45.32Z</t>
  </si>
  <si>
    <t xml:space="preserve">Commerce de détail d'équipements automobiles </t>
  </si>
  <si>
    <t>45.40Z</t>
  </si>
  <si>
    <t xml:space="preserve">Commerce et réparation de motocycles </t>
  </si>
  <si>
    <t>46.11Z</t>
  </si>
  <si>
    <t xml:space="preserve">Intermédiaires du commerce en matières premières agricoles, animaux vivants, matières premières textiles et produits semi-finis </t>
  </si>
  <si>
    <t>46.12A</t>
  </si>
  <si>
    <t xml:space="preserve">Centrales d'achat de carburant </t>
  </si>
  <si>
    <t>46.12B</t>
  </si>
  <si>
    <t xml:space="preserve">Autres intermédiaires du commerce en combustibles, métaux, minéraux et produits chimiques </t>
  </si>
  <si>
    <t>46.13Z</t>
  </si>
  <si>
    <t xml:space="preserve">Intermédiaires du commerce en bois et matériaux de construction </t>
  </si>
  <si>
    <t>46.14Z</t>
  </si>
  <si>
    <t xml:space="preserve">Intermédiaires du commerce en machines, équipements industriels, navires et avions </t>
  </si>
  <si>
    <t>46.15Z</t>
  </si>
  <si>
    <t>Intermédiaires du commerce en meubles, articles de ménage et quincaillerie</t>
  </si>
  <si>
    <t>46.16Z</t>
  </si>
  <si>
    <t xml:space="preserve">Intermédiaires du commerce en textiles, habillement, fourrures, chaussures et articles en cuir </t>
  </si>
  <si>
    <t>46.17A</t>
  </si>
  <si>
    <t xml:space="preserve">Centrales d'achat alimentaires </t>
  </si>
  <si>
    <t>46.17B</t>
  </si>
  <si>
    <t xml:space="preserve">Autres intermédiaires du commerce en denrées, boissons et tabac </t>
  </si>
  <si>
    <t>46.18Z</t>
  </si>
  <si>
    <t>Intermédiaires spécialisés dans le commerce d'autres produits spécifiques</t>
  </si>
  <si>
    <t>46.19A</t>
  </si>
  <si>
    <t xml:space="preserve">Centrales d'achat non alimentaires </t>
  </si>
  <si>
    <t>46.19B</t>
  </si>
  <si>
    <t xml:space="preserve">Autres intermédiaires du commerce en produits divers </t>
  </si>
  <si>
    <t>46.21Z</t>
  </si>
  <si>
    <t xml:space="preserve">Commerce de gros (commerce interentreprises) de céréales, de tabac non manufacturé, de semences et d'aliments pour le bétail </t>
  </si>
  <si>
    <t>46.22Z</t>
  </si>
  <si>
    <t xml:space="preserve">Commerce de gros (commerce interentreprises) de fleurs et plantes </t>
  </si>
  <si>
    <t>46.23Z</t>
  </si>
  <si>
    <t xml:space="preserve">Commerce de gros (commerce interentreprises) d'animaux vivants </t>
  </si>
  <si>
    <t>46.24Z</t>
  </si>
  <si>
    <t xml:space="preserve">Commerce de gros (commerce interentreprises) de cuirs et peaux </t>
  </si>
  <si>
    <t>46.31Z</t>
  </si>
  <si>
    <t xml:space="preserve">Commerce de gros (commerce interentreprises) de fruits et légumes </t>
  </si>
  <si>
    <t>46.32A</t>
  </si>
  <si>
    <t>Commerce de gros (commerce interentreprises) de viandes de boucherie</t>
  </si>
  <si>
    <t>46.32B</t>
  </si>
  <si>
    <t>Commerce de gros (commerce interentreprises) de produits à base de viande</t>
  </si>
  <si>
    <t>46.32C</t>
  </si>
  <si>
    <t xml:space="preserve">Commerce de gros (commerce interentreprises) de volailles et gibier </t>
  </si>
  <si>
    <t>46.33Z</t>
  </si>
  <si>
    <t xml:space="preserve">Commerce de gros (commerce interentreprises) de produits laitiers, oeufs, huiles et matières grasses comestibles </t>
  </si>
  <si>
    <t>46.34Z</t>
  </si>
  <si>
    <t xml:space="preserve">Commerce de gros (commerce interentreprises) de boissons </t>
  </si>
  <si>
    <t>46.35Z</t>
  </si>
  <si>
    <t xml:space="preserve">Commerce de gros (commerce interentreprises) de produits à base de tabac </t>
  </si>
  <si>
    <t>46.36Z</t>
  </si>
  <si>
    <t>Commerce de gros (commerce interentreprises) de sucre, chocolat et confiserie</t>
  </si>
  <si>
    <t>46.37Z</t>
  </si>
  <si>
    <t>Commerce de gros (commerce interentreprises) de café, thé, cacao et épices</t>
  </si>
  <si>
    <t>46.38A</t>
  </si>
  <si>
    <t xml:space="preserve">Commerce de gros (commerce interentreprises) de poissons, crustacés et mollusque </t>
  </si>
  <si>
    <t>46.38B</t>
  </si>
  <si>
    <t>Commerce de gros (commerce interentreprises) alimentaire spécialisé divers</t>
  </si>
  <si>
    <t>46.39A</t>
  </si>
  <si>
    <t xml:space="preserve">Commerce de gros (commerce interentreprises) de produits surgelés </t>
  </si>
  <si>
    <t>46.39B</t>
  </si>
  <si>
    <t>Commerce de gros (commerce interentreprises) alimentaire non spécialisé</t>
  </si>
  <si>
    <t>46.41Z</t>
  </si>
  <si>
    <t xml:space="preserve">Commerce de gros (commerce interentreprises) de textiles </t>
  </si>
  <si>
    <t>46.42Z</t>
  </si>
  <si>
    <t>Commerce de gros (commerce interentreprises) d'habillement et de chaussures</t>
  </si>
  <si>
    <t>46.43Z</t>
  </si>
  <si>
    <t>Commerce de gros (commerce interentreprises) d'appareils éléctroménagers</t>
  </si>
  <si>
    <t>46.44Z</t>
  </si>
  <si>
    <t>Commerce de gros (commerce interentreprises) de vaisselle, verrerie et produits d'entretien</t>
  </si>
  <si>
    <t>46.45Z</t>
  </si>
  <si>
    <t>Commerce de gros (commerce interentreprises) de parfumerie et de produits de beauté</t>
  </si>
  <si>
    <t>46.46Z</t>
  </si>
  <si>
    <t>Commerce de gros (commerce interentreprises) de produits pharmaceutiques</t>
  </si>
  <si>
    <t>46.47Z</t>
  </si>
  <si>
    <t xml:space="preserve">Commerce de gros (commerce interentreprises) de meubles, de tapis et d'appareils d'éclairage </t>
  </si>
  <si>
    <t>46.48Z</t>
  </si>
  <si>
    <t xml:space="preserve">Commerce de gros (commerce interentreprises) d'articles d'horlogerie et de bijouterie </t>
  </si>
  <si>
    <t>46.49Z</t>
  </si>
  <si>
    <t>Commerce de gros (commerce interentreprises) d'autres biens domestiques</t>
  </si>
  <si>
    <t>46.51Z</t>
  </si>
  <si>
    <t xml:space="preserve">Commerce de gros (commerce interentreprises) d'ordinateurs, d'équipements informatiques périphériques et de logiciels </t>
  </si>
  <si>
    <t>46.52Z</t>
  </si>
  <si>
    <t xml:space="preserve">Commerce de gros (commerce interentreprises) de composants et d'équipements électroniques et de télécommunication </t>
  </si>
  <si>
    <t>46.61Z</t>
  </si>
  <si>
    <t xml:space="preserve">Commerce de gros (commerce interentreprises) de matériel agricole </t>
  </si>
  <si>
    <t>46.62Z</t>
  </si>
  <si>
    <t xml:space="preserve">Commerce de gros (commerce interentreprises) de machines-outils </t>
  </si>
  <si>
    <t>46.63Z</t>
  </si>
  <si>
    <t xml:space="preserve">Commerce de gros (commerce interentreprises) de machines pour l'extraction, la construction et le génie civil </t>
  </si>
  <si>
    <t>46.64Z</t>
  </si>
  <si>
    <t xml:space="preserve">Commerce de gros (commerce interentreprises) de machines pour l'industrie textile et l'habillement </t>
  </si>
  <si>
    <t>46.65Z</t>
  </si>
  <si>
    <t xml:space="preserve">Commerce de gros (commerce interentreprises) de mobilier de bureau </t>
  </si>
  <si>
    <t>46.66Z</t>
  </si>
  <si>
    <t xml:space="preserve">Commerce de gros (commerce interentreprises) d'autres machines et équipements de bureau </t>
  </si>
  <si>
    <t>46.69A</t>
  </si>
  <si>
    <t xml:space="preserve">Commerce de gros (commerce interentreprises) de matériel électrique </t>
  </si>
  <si>
    <t>46.69B</t>
  </si>
  <si>
    <t xml:space="preserve">Commerce de gros (commerce interentreprises) de fournitures et équipements industriels divers </t>
  </si>
  <si>
    <t>46.69C</t>
  </si>
  <si>
    <t xml:space="preserve">Commerce de gros (commerce interentreprises) de fournitures et équipements divers pour le commerce et les services </t>
  </si>
  <si>
    <t>46.71Z</t>
  </si>
  <si>
    <t xml:space="preserve">Commerce de gros (commerce interentreprises) de combustibles et de produits annexes </t>
  </si>
  <si>
    <t>46.72Z</t>
  </si>
  <si>
    <t>Commerce de gros (commerce interentreprises) de minerais et métaux</t>
  </si>
  <si>
    <t>46.73A</t>
  </si>
  <si>
    <t>Commerce de gros (commerce interentreprises) de bois et de matériaux de construction</t>
  </si>
  <si>
    <t>46.73B</t>
  </si>
  <si>
    <t xml:space="preserve">Commerce de gros (commerce interentreprises) d'appareils sanitaires et de produits de décoration </t>
  </si>
  <si>
    <t>46.74A</t>
  </si>
  <si>
    <t xml:space="preserve">Commerce de gros (commerce interentreprises) de quincaillerie </t>
  </si>
  <si>
    <t>46.74B</t>
  </si>
  <si>
    <t xml:space="preserve">Commerce de gros (commerce interentreprises) de fournitures pour la plomberie et le chauffage </t>
  </si>
  <si>
    <t>46.75Z</t>
  </si>
  <si>
    <t>Commerce de gros (commerce interentreprises) de produits chimiques</t>
  </si>
  <si>
    <t>46.76Z</t>
  </si>
  <si>
    <t xml:space="preserve">Commerce de gros (commerce interentreprises) d'autres produits intermédiaires </t>
  </si>
  <si>
    <t>46.77Z</t>
  </si>
  <si>
    <t xml:space="preserve">Commerce de gros (commerce interentreprises) de déchets et débris </t>
  </si>
  <si>
    <t>46.90Z</t>
  </si>
  <si>
    <t xml:space="preserve">Commerce de gros (commerce interentreprises) non spécialisé </t>
  </si>
  <si>
    <t>47.11A</t>
  </si>
  <si>
    <t xml:space="preserve">Commerce de détail de produits surgelés </t>
  </si>
  <si>
    <t>47.11B</t>
  </si>
  <si>
    <t xml:space="preserve">Commerce d'alimentation générale </t>
  </si>
  <si>
    <t>47.11C</t>
  </si>
  <si>
    <t xml:space="preserve">Supérettes </t>
  </si>
  <si>
    <t>47.11D</t>
  </si>
  <si>
    <t xml:space="preserve">Supermarchés </t>
  </si>
  <si>
    <t>47.11E</t>
  </si>
  <si>
    <t xml:space="preserve">Magasins multi-commerces </t>
  </si>
  <si>
    <t>47.11F</t>
  </si>
  <si>
    <t xml:space="preserve">Hypermarchés </t>
  </si>
  <si>
    <t>47.19A</t>
  </si>
  <si>
    <t xml:space="preserve">Grands magasins </t>
  </si>
  <si>
    <t>47.19B</t>
  </si>
  <si>
    <t xml:space="preserve">Autres commerces de détail en magasin non spécialisé </t>
  </si>
  <si>
    <t>47.21Z</t>
  </si>
  <si>
    <t xml:space="preserve">Commerce de détail de fruits et légumes en magasin spécialisé </t>
  </si>
  <si>
    <t>47.22Z</t>
  </si>
  <si>
    <t xml:space="preserve">Commerce de détail de viandes et de produits à base de viande en magasin spécialisé </t>
  </si>
  <si>
    <t>47.23Z</t>
  </si>
  <si>
    <t>Commerce de détail de poissons, crustacés et mollusques en magasin spécialisé</t>
  </si>
  <si>
    <t>47.24Z</t>
  </si>
  <si>
    <t>Commerce de détail de pain, pâtisserie et confiserie en magasin spécialisé</t>
  </si>
  <si>
    <t>47.25Z</t>
  </si>
  <si>
    <t xml:space="preserve">Commerce de détail de boissons en magasin spécialisé </t>
  </si>
  <si>
    <t>47.26Z</t>
  </si>
  <si>
    <t>Commerce de détail de produits à base de tabac en magasin spécialisé</t>
  </si>
  <si>
    <t>47.29Z</t>
  </si>
  <si>
    <t xml:space="preserve">Autres commerces de détail alimentaires en magasin spécialisé </t>
  </si>
  <si>
    <t>47.30Z</t>
  </si>
  <si>
    <t xml:space="preserve">Commerce de détail de carburants en magasin spécialisé </t>
  </si>
  <si>
    <t>47.41Z</t>
  </si>
  <si>
    <t xml:space="preserve">Commerce de détail d'ordinateurs, d'unités périphériques et de logiciels en magasin spécialisé </t>
  </si>
  <si>
    <t>47.42Z</t>
  </si>
  <si>
    <t>Commerce de détail de matériels de télécommunication en magasin spécialisé</t>
  </si>
  <si>
    <t>47.43Z</t>
  </si>
  <si>
    <t>Commerce de détail de matériels audio et vidéo en magasin spécialisé</t>
  </si>
  <si>
    <t>47.51Z</t>
  </si>
  <si>
    <t xml:space="preserve">Commerce de détail de textiles en magasin spécialisé </t>
  </si>
  <si>
    <t>47.52A</t>
  </si>
  <si>
    <t>Commerce de détail de quincaillerie, peintures et verres en petites surfaces (moins de 400 m²)</t>
  </si>
  <si>
    <t>47.52B</t>
  </si>
  <si>
    <t>Commerce de détail de quincaillerie, peintures et verres en grandes surfaces (400 m² et plus)</t>
  </si>
  <si>
    <t>47.53Z</t>
  </si>
  <si>
    <t>Commerce de détail de tapis, moquettes et revêtements de murs et de sols en magasin spécialisé</t>
  </si>
  <si>
    <t>47.54Z</t>
  </si>
  <si>
    <t>Commerce de détail d'appareils électroménagers en magasin spécialisé</t>
  </si>
  <si>
    <t>47.59A</t>
  </si>
  <si>
    <t xml:space="preserve">Commerce de détail de meubles </t>
  </si>
  <si>
    <t>47.59B</t>
  </si>
  <si>
    <t xml:space="preserve">Commerce de détail d'autres équipements du foyer </t>
  </si>
  <si>
    <t>47.61Z</t>
  </si>
  <si>
    <t xml:space="preserve">Commerce de détail de livres en magasin spécialisé </t>
  </si>
  <si>
    <t>47.62Z</t>
  </si>
  <si>
    <t xml:space="preserve">Commerce de détail de journaux et papeterie en magasin spécialisé </t>
  </si>
  <si>
    <t>47.63Z</t>
  </si>
  <si>
    <t>Commerce de détail d'enregistrements musicaux et vidéo en magasin spécialisé</t>
  </si>
  <si>
    <t>47.64Z</t>
  </si>
  <si>
    <t xml:space="preserve">Commerce de détail d'articles de sport en magasin spécialisé </t>
  </si>
  <si>
    <t>47.65Z</t>
  </si>
  <si>
    <t xml:space="preserve">Commerce de détail de jeux et jouets en magasin spécialisé </t>
  </si>
  <si>
    <t>47.71Z</t>
  </si>
  <si>
    <t xml:space="preserve">Commerce de détail d'habillement en magasin spécialisé </t>
  </si>
  <si>
    <t>47.72A</t>
  </si>
  <si>
    <t xml:space="preserve">Commerce de détail de la chaussure </t>
  </si>
  <si>
    <t>47.72B</t>
  </si>
  <si>
    <t xml:space="preserve">Commerce de détail de maroquinerie et d'articles de voyage </t>
  </si>
  <si>
    <t>47.73Z</t>
  </si>
  <si>
    <t>Commerce de détail de produits pharmaceutiques en magasin spécialisé</t>
  </si>
  <si>
    <t>47.74Z</t>
  </si>
  <si>
    <t>Commerce de détail d'articles médicaux et orthopédiques en magasin spécialisé</t>
  </si>
  <si>
    <t>47.75Z</t>
  </si>
  <si>
    <t>Commerce de détail de parfumerie et de produits de beauté en magasin spécialisé</t>
  </si>
  <si>
    <t>47.76Z</t>
  </si>
  <si>
    <t xml:space="preserve">Commerce de détail de fleurs, plantes, graines, engrais, animaux de compagnie et aliments pour ces animaux en magasin spécialisé </t>
  </si>
  <si>
    <t>47.77Z</t>
  </si>
  <si>
    <t>Commerce de détail d'articles d'horlogerie et de bijouterie en magasin spécialisé</t>
  </si>
  <si>
    <t>47.78A</t>
  </si>
  <si>
    <t xml:space="preserve">Commerces de détail d'optique </t>
  </si>
  <si>
    <t>47.78B</t>
  </si>
  <si>
    <t xml:space="preserve">Commerces de détail de charbons et combustibles </t>
  </si>
  <si>
    <t>47.78C</t>
  </si>
  <si>
    <t xml:space="preserve"> Autres commerces de détail spécialisés divers </t>
  </si>
  <si>
    <t>47.79Z</t>
  </si>
  <si>
    <t xml:space="preserve">Commerce de détail de biens d'occasion en magasin </t>
  </si>
  <si>
    <t>47.81Z</t>
  </si>
  <si>
    <t xml:space="preserve">Commerce de détail alimentaire sur éventaires et marchés </t>
  </si>
  <si>
    <t>47.82Z</t>
  </si>
  <si>
    <t>Commerce de détail de textiles, d'habillement et de chaussures sur éventaires et marchés</t>
  </si>
  <si>
    <t>47.89Z</t>
  </si>
  <si>
    <t xml:space="preserve">Autres commerces de détail sur éventaires et marchés </t>
  </si>
  <si>
    <t>47.91A</t>
  </si>
  <si>
    <t xml:space="preserve">Vente à distance sur catalogue général </t>
  </si>
  <si>
    <t>47.91B</t>
  </si>
  <si>
    <t xml:space="preserve">Vente à distance sur catalogue spécialisé </t>
  </si>
  <si>
    <t>47.99A</t>
  </si>
  <si>
    <t xml:space="preserve">Vente à domicile </t>
  </si>
  <si>
    <t>47.99B</t>
  </si>
  <si>
    <t xml:space="preserve">Vente par automates et autres commerces de détail hors magasin, éventaires ou marchés n.c.a. </t>
  </si>
  <si>
    <t>49.10Z</t>
  </si>
  <si>
    <t xml:space="preserve">Transports ferroviaires interurbains </t>
  </si>
  <si>
    <t>49.20Z</t>
  </si>
  <si>
    <t xml:space="preserve">Transports ferroviaires de fret </t>
  </si>
  <si>
    <t>49.31Z</t>
  </si>
  <si>
    <t xml:space="preserve">Transports urbains et suburbains de voyageurs </t>
  </si>
  <si>
    <t>49.32Z</t>
  </si>
  <si>
    <t xml:space="preserve">Transports de voyageurs par taxis </t>
  </si>
  <si>
    <t>49.39A</t>
  </si>
  <si>
    <t>Transports routiers réguliers de voyageurs</t>
  </si>
  <si>
    <t>49.39B</t>
  </si>
  <si>
    <t xml:space="preserve">Autres transports routiers de voyageurs </t>
  </si>
  <si>
    <t>49.39C</t>
  </si>
  <si>
    <t xml:space="preserve">Téléphériques et remontées mécaniques </t>
  </si>
  <si>
    <t>49.41A</t>
  </si>
  <si>
    <t xml:space="preserve">Transports routiers de fret interurbains </t>
  </si>
  <si>
    <t>49.41B</t>
  </si>
  <si>
    <t xml:space="preserve">Transports routiers de fret de proximité </t>
  </si>
  <si>
    <t>49.41C</t>
  </si>
  <si>
    <t xml:space="preserve">Location de camions avec chauffeur </t>
  </si>
  <si>
    <t>49.42Z</t>
  </si>
  <si>
    <t xml:space="preserve">Services de déménagement </t>
  </si>
  <si>
    <t>49.50Z</t>
  </si>
  <si>
    <t xml:space="preserve">Transports par conduites </t>
  </si>
  <si>
    <t>50.10Z</t>
  </si>
  <si>
    <t xml:space="preserve">Transports maritimes et côtiers de passagers </t>
  </si>
  <si>
    <t>50.20Z</t>
  </si>
  <si>
    <t xml:space="preserve">Transports maritimes et côtiers de fret </t>
  </si>
  <si>
    <t>50.30Z</t>
  </si>
  <si>
    <t xml:space="preserve">Transports fluviaux de passagers </t>
  </si>
  <si>
    <t>50.40Z</t>
  </si>
  <si>
    <t xml:space="preserve">Transports fluviaux de fret </t>
  </si>
  <si>
    <t>51.10Z</t>
  </si>
  <si>
    <t xml:space="preserve">Transports aériens de passagers </t>
  </si>
  <si>
    <t>51.21Z</t>
  </si>
  <si>
    <t xml:space="preserve">Transports aériens de fret </t>
  </si>
  <si>
    <t>51.22Z</t>
  </si>
  <si>
    <t xml:space="preserve">Transports spatiaux </t>
  </si>
  <si>
    <t>52.10A</t>
  </si>
  <si>
    <t xml:space="preserve">Entreposage et stockage frigorifique </t>
  </si>
  <si>
    <t>52.10B</t>
  </si>
  <si>
    <t xml:space="preserve">Entreposage et stockage non frigorifique </t>
  </si>
  <si>
    <t>52.21Z</t>
  </si>
  <si>
    <t xml:space="preserve">Services auxiliaires des transports terrestres </t>
  </si>
  <si>
    <t>52.22Z</t>
  </si>
  <si>
    <t xml:space="preserve">Services auxiliaires des transports par eau </t>
  </si>
  <si>
    <t>52.23Z</t>
  </si>
  <si>
    <t>Services auxiliaires des transports aériens</t>
  </si>
  <si>
    <t>52.24A</t>
  </si>
  <si>
    <t xml:space="preserve">Manutention portuaire </t>
  </si>
  <si>
    <t>52.24B</t>
  </si>
  <si>
    <t xml:space="preserve">Manutention non portuaire </t>
  </si>
  <si>
    <t>52.29A</t>
  </si>
  <si>
    <t xml:space="preserve">Messagerie, fret express </t>
  </si>
  <si>
    <t>52.29B</t>
  </si>
  <si>
    <t xml:space="preserve">Affrètement et organisation des transports </t>
  </si>
  <si>
    <t>53.10Z</t>
  </si>
  <si>
    <t xml:space="preserve">Activités de poste dans le cadre d'une obligation de service universel </t>
  </si>
  <si>
    <t>53.20Z</t>
  </si>
  <si>
    <t xml:space="preserve">Autres activités de poste et de courrier </t>
  </si>
  <si>
    <t>55.10ZH</t>
  </si>
  <si>
    <t xml:space="preserve">Hôtels et hébergement similaire </t>
  </si>
  <si>
    <t>55.20Z</t>
  </si>
  <si>
    <t xml:space="preserve">Hébergement touristique et autre hébergement de courte durée </t>
  </si>
  <si>
    <t>55.30Z</t>
  </si>
  <si>
    <t>Terrains de camping et parcs pour caravanes ou véhicules de loisirs</t>
  </si>
  <si>
    <t>55.90Z</t>
  </si>
  <si>
    <t xml:space="preserve">Autres hébergements </t>
  </si>
  <si>
    <t>56.10A</t>
  </si>
  <si>
    <t xml:space="preserve">Restauration traditionnelle </t>
  </si>
  <si>
    <t>56.10B</t>
  </si>
  <si>
    <t xml:space="preserve">Cafétérias et autres libres-services </t>
  </si>
  <si>
    <t>56.10C</t>
  </si>
  <si>
    <t xml:space="preserve">Restauration de type rapide </t>
  </si>
  <si>
    <t>56.21Z</t>
  </si>
  <si>
    <t xml:space="preserve">Services des traiteurs </t>
  </si>
  <si>
    <t>56.29A</t>
  </si>
  <si>
    <t xml:space="preserve">Restauration collective sous contrat </t>
  </si>
  <si>
    <t>56.29B</t>
  </si>
  <si>
    <t xml:space="preserve">Autres services de restauration n.c.a. </t>
  </si>
  <si>
    <t>56.30Z</t>
  </si>
  <si>
    <t xml:space="preserve">Débits de boissons </t>
  </si>
  <si>
    <t>58.11Z</t>
  </si>
  <si>
    <t xml:space="preserve">Édition de livres </t>
  </si>
  <si>
    <t>58.12Z</t>
  </si>
  <si>
    <t xml:space="preserve">Édition de répertoires et de fichiers d'adresses </t>
  </si>
  <si>
    <t>58.13Z</t>
  </si>
  <si>
    <t xml:space="preserve">Édition de journaux </t>
  </si>
  <si>
    <t>58.14Z</t>
  </si>
  <si>
    <t xml:space="preserve">Édition de revues et périodiques </t>
  </si>
  <si>
    <t>58.19Z</t>
  </si>
  <si>
    <t xml:space="preserve">Autres activités d'édition </t>
  </si>
  <si>
    <t>58.21Z</t>
  </si>
  <si>
    <t xml:space="preserve">Édition de jeux électroniques </t>
  </si>
  <si>
    <t>58.29A</t>
  </si>
  <si>
    <t xml:space="preserve">Édition de logiciels système et de réseau </t>
  </si>
  <si>
    <t>58.29B</t>
  </si>
  <si>
    <t xml:space="preserve">Édition de logiciels outils de développement et de langages </t>
  </si>
  <si>
    <t>58.29C</t>
  </si>
  <si>
    <t xml:space="preserve">Édition de logiciels applicatifs </t>
  </si>
  <si>
    <t>59.11A</t>
  </si>
  <si>
    <t xml:space="preserve">Production de films et de programmes pour la télévision </t>
  </si>
  <si>
    <t>59.11B</t>
  </si>
  <si>
    <t xml:space="preserve">Production de films institutionnels et publicitaires </t>
  </si>
  <si>
    <t>59.11C</t>
  </si>
  <si>
    <t xml:space="preserve">Production de films pour le cinéma </t>
  </si>
  <si>
    <t>59.12Z</t>
  </si>
  <si>
    <t>Post-production de films cinématographiques, de vidéo et de programmes de télévision</t>
  </si>
  <si>
    <t>59.13A</t>
  </si>
  <si>
    <t xml:space="preserve">Distribution de films cinématographiques </t>
  </si>
  <si>
    <t>59.13B</t>
  </si>
  <si>
    <t xml:space="preserve">Édition et distribution vidéo </t>
  </si>
  <si>
    <t>59.14Z</t>
  </si>
  <si>
    <t xml:space="preserve">Projection de films cinématographiques </t>
  </si>
  <si>
    <t>59.20Z</t>
  </si>
  <si>
    <t xml:space="preserve">Enregistrement sonore et édition musicale </t>
  </si>
  <si>
    <t>60.10Z</t>
  </si>
  <si>
    <t xml:space="preserve">Édition et diffusion de programmes radio </t>
  </si>
  <si>
    <t>60.20A</t>
  </si>
  <si>
    <t xml:space="preserve">Édition de chaînes généralistes </t>
  </si>
  <si>
    <t>60.20B</t>
  </si>
  <si>
    <t xml:space="preserve">Édition de chaînes thématiques </t>
  </si>
  <si>
    <t>61.10Z</t>
  </si>
  <si>
    <t xml:space="preserve">Télécommunications filaires </t>
  </si>
  <si>
    <t>61.20Z</t>
  </si>
  <si>
    <t xml:space="preserve">Télécommunications sans fil </t>
  </si>
  <si>
    <t>61.30Z</t>
  </si>
  <si>
    <t xml:space="preserve">Télécommunications par satellite </t>
  </si>
  <si>
    <t>61.90Z</t>
  </si>
  <si>
    <t xml:space="preserve">Autres activités de télécommunication </t>
  </si>
  <si>
    <t>62.01Z</t>
  </si>
  <si>
    <t xml:space="preserve">Programmation informatique </t>
  </si>
  <si>
    <t>62.02A</t>
  </si>
  <si>
    <t xml:space="preserve">Conseil en systèmes et logiciels informatiques </t>
  </si>
  <si>
    <t>62.02B</t>
  </si>
  <si>
    <t xml:space="preserve">Tierce maintenance de systèmes et d'applications informatiques </t>
  </si>
  <si>
    <t>62.03Z</t>
  </si>
  <si>
    <t xml:space="preserve">Gestion d'installations informatiques </t>
  </si>
  <si>
    <t>62.09Z</t>
  </si>
  <si>
    <t xml:space="preserve">Autres activités informatiques </t>
  </si>
  <si>
    <t>63.11Z</t>
  </si>
  <si>
    <t xml:space="preserve">Traitement de données, hébergement et activités connexes </t>
  </si>
  <si>
    <t>63.12Z</t>
  </si>
  <si>
    <t xml:space="preserve">Portails Internet </t>
  </si>
  <si>
    <t>63.91Z</t>
  </si>
  <si>
    <t xml:space="preserve">Activités des agences de presse </t>
  </si>
  <si>
    <t>63.99Z</t>
  </si>
  <si>
    <t xml:space="preserve">Autres services d'information n.c.a. </t>
  </si>
  <si>
    <t>64.11Z</t>
  </si>
  <si>
    <t xml:space="preserve">Activités de banque centrale </t>
  </si>
  <si>
    <t>64.19Z</t>
  </si>
  <si>
    <t xml:space="preserve">Autres intermédiations monétaires </t>
  </si>
  <si>
    <t>64.20Z</t>
  </si>
  <si>
    <t xml:space="preserve">Activités des sociétés holding </t>
  </si>
  <si>
    <t>64.30Z</t>
  </si>
  <si>
    <t xml:space="preserve">Fonds de placement et entités financières similaires </t>
  </si>
  <si>
    <t>64.91Z</t>
  </si>
  <si>
    <t xml:space="preserve">Crédit-bail </t>
  </si>
  <si>
    <t>64.92Z</t>
  </si>
  <si>
    <t xml:space="preserve">Autre distribution de crédit </t>
  </si>
  <si>
    <t>64.99Z</t>
  </si>
  <si>
    <t xml:space="preserve">Autres activités des services financiers, hors assurance et caisses de retraite, n.c.a. </t>
  </si>
  <si>
    <t>65.11Z</t>
  </si>
  <si>
    <t xml:space="preserve">Assurance vie </t>
  </si>
  <si>
    <t>65.12Z</t>
  </si>
  <si>
    <t xml:space="preserve">Autres assurances </t>
  </si>
  <si>
    <t>65.20Z</t>
  </si>
  <si>
    <t xml:space="preserve">Réassurance </t>
  </si>
  <si>
    <t>65.30Z</t>
  </si>
  <si>
    <t xml:space="preserve">Caisses de retraite </t>
  </si>
  <si>
    <t>66.11Z</t>
  </si>
  <si>
    <t xml:space="preserve">Administration de marchés financiers </t>
  </si>
  <si>
    <t>66.12Z</t>
  </si>
  <si>
    <t xml:space="preserve">Courtage de valeurs mobilières et de marchandises </t>
  </si>
  <si>
    <t>66.19A</t>
  </si>
  <si>
    <t xml:space="preserve">Supports juridiques de gestion de patrimoine mobilier </t>
  </si>
  <si>
    <t>66.19B</t>
  </si>
  <si>
    <t xml:space="preserve">Autres activités auxiliaires de services financiers, hors assurance et caisses de retraite, n.c.a. </t>
  </si>
  <si>
    <t>66.21Z</t>
  </si>
  <si>
    <t xml:space="preserve">Évaluation des risques et dommages </t>
  </si>
  <si>
    <t>66.22Z</t>
  </si>
  <si>
    <t xml:space="preserve">Activités des agents et courtiers d'assurances </t>
  </si>
  <si>
    <t>66.29Z</t>
  </si>
  <si>
    <t xml:space="preserve">Autres activités auxiliaires d'assurance et de caisses de retraite </t>
  </si>
  <si>
    <t>66.30Z</t>
  </si>
  <si>
    <t xml:space="preserve">Gestion de fonds </t>
  </si>
  <si>
    <t>68.10Z</t>
  </si>
  <si>
    <t xml:space="preserve">Activités des marchands de biens immobiliers </t>
  </si>
  <si>
    <t>68.20A</t>
  </si>
  <si>
    <t xml:space="preserve">Location de logements </t>
  </si>
  <si>
    <t>68.20B</t>
  </si>
  <si>
    <t xml:space="preserve">Location de terrains et d'autres biens immobiliers </t>
  </si>
  <si>
    <t>68.31Z</t>
  </si>
  <si>
    <t xml:space="preserve">Agences immobilières </t>
  </si>
  <si>
    <t>68.32A</t>
  </si>
  <si>
    <t xml:space="preserve">Administration d'immeubles et autres biens immobiliers </t>
  </si>
  <si>
    <t>68.32B</t>
  </si>
  <si>
    <t xml:space="preserve">Supports juridiques de gestion de patrimoine immobilier </t>
  </si>
  <si>
    <t>69.10Z</t>
  </si>
  <si>
    <t>Activités juridiques 6</t>
  </si>
  <si>
    <t>69.20Z</t>
  </si>
  <si>
    <t xml:space="preserve">Activités comptables </t>
  </si>
  <si>
    <t>70.10Z</t>
  </si>
  <si>
    <t xml:space="preserve">Activités des sièges sociaux </t>
  </si>
  <si>
    <t>70.21Z</t>
  </si>
  <si>
    <t xml:space="preserve">Conseil en relations publiques et communication </t>
  </si>
  <si>
    <t>70.22Z</t>
  </si>
  <si>
    <t xml:space="preserve">Conseil pour les affaires et autres conseils de gestion </t>
  </si>
  <si>
    <t>71.11Z</t>
  </si>
  <si>
    <t xml:space="preserve">Activités d'architecture </t>
  </si>
  <si>
    <t>71.12A</t>
  </si>
  <si>
    <t xml:space="preserve">Activité des géomètres </t>
  </si>
  <si>
    <t>71.12B</t>
  </si>
  <si>
    <t xml:space="preserve">Ingénierie, études techniques </t>
  </si>
  <si>
    <t>71.20A</t>
  </si>
  <si>
    <t xml:space="preserve">Contrôle technique automobile </t>
  </si>
  <si>
    <t>71.20B</t>
  </si>
  <si>
    <t xml:space="preserve">Analyses, essais et inspections techniques </t>
  </si>
  <si>
    <t>72.11Z</t>
  </si>
  <si>
    <t xml:space="preserve">Recherche-développement en biotechnologie </t>
  </si>
  <si>
    <t>72.19Z</t>
  </si>
  <si>
    <t xml:space="preserve">Recherche-développement en autres sciences physiques et naturelles </t>
  </si>
  <si>
    <t>72.20Z</t>
  </si>
  <si>
    <t xml:space="preserve">Recherche-développement en sciences humaines et sociales </t>
  </si>
  <si>
    <t>73.11Z</t>
  </si>
  <si>
    <t xml:space="preserve">Activités des agences de publicité </t>
  </si>
  <si>
    <t>73.12Z</t>
  </si>
  <si>
    <t xml:space="preserve">Régie publicitaire de médias </t>
  </si>
  <si>
    <t>73.20Z</t>
  </si>
  <si>
    <t xml:space="preserve">Études de marché et sondages </t>
  </si>
  <si>
    <t>74.10Z</t>
  </si>
  <si>
    <t xml:space="preserve">Activités spécialisées de design </t>
  </si>
  <si>
    <t>74.20Z</t>
  </si>
  <si>
    <t xml:space="preserve">Activités photographiques </t>
  </si>
  <si>
    <t>74.30Z</t>
  </si>
  <si>
    <t xml:space="preserve">Traduction et interprétation </t>
  </si>
  <si>
    <t>74.90A</t>
  </si>
  <si>
    <t xml:space="preserve">Activité des économistes de la construction </t>
  </si>
  <si>
    <t>74.90B</t>
  </si>
  <si>
    <t xml:space="preserve">Activités spécialisées, scientifiques et techniques diverses </t>
  </si>
  <si>
    <t>75.00Z</t>
  </si>
  <si>
    <t xml:space="preserve">Activités vétérinaires </t>
  </si>
  <si>
    <t>77.11A</t>
  </si>
  <si>
    <t>Location de courte durée de voitures et de véhicules automobiles légers</t>
  </si>
  <si>
    <t>77.11B</t>
  </si>
  <si>
    <t>Location de longue durée de voitures et de véhicules automobiles légers</t>
  </si>
  <si>
    <t>77.12Z</t>
  </si>
  <si>
    <t xml:space="preserve">Location et location-bail de camions </t>
  </si>
  <si>
    <t>77.21Z</t>
  </si>
  <si>
    <t xml:space="preserve">Location et location-bail d'articles de loisirs et de sport </t>
  </si>
  <si>
    <t>77.22Z</t>
  </si>
  <si>
    <t>Location de vidéocassettes et disques vidéo</t>
  </si>
  <si>
    <t>77.29Z</t>
  </si>
  <si>
    <t xml:space="preserve">Location et location-bail d'autres biens personnels et domestiques </t>
  </si>
  <si>
    <t>77.31Z</t>
  </si>
  <si>
    <t xml:space="preserve">Location et location-bail de machines et équipements agricoles </t>
  </si>
  <si>
    <t>77.32Z</t>
  </si>
  <si>
    <t>Location et location-bail de machines et équipements pour la construction</t>
  </si>
  <si>
    <t>77.33Z</t>
  </si>
  <si>
    <t>Location et location-bail de machines de bureau et de matériel informatique</t>
  </si>
  <si>
    <t>77.34Z</t>
  </si>
  <si>
    <t xml:space="preserve">Location et location-bail de matériels de transport par eau </t>
  </si>
  <si>
    <t>77.35Z</t>
  </si>
  <si>
    <t xml:space="preserve">Location et location-bail de matériels de transport aérien </t>
  </si>
  <si>
    <t>77.39Z</t>
  </si>
  <si>
    <t>Location et location-bail d'autres machines, équipements et biens matériels n.c.a.</t>
  </si>
  <si>
    <t>77.40Z</t>
  </si>
  <si>
    <t>Location-bail de propriété intellectuelle et de produits similaires, à l'exception des oeuvres soumises à copyright</t>
  </si>
  <si>
    <t>78.10Z</t>
  </si>
  <si>
    <t xml:space="preserve">Activités des agences de placement de main-d'oeuvre </t>
  </si>
  <si>
    <t>78.20Z</t>
  </si>
  <si>
    <t xml:space="preserve">Activités des agences de travail temporaire </t>
  </si>
  <si>
    <t>78.30Z</t>
  </si>
  <si>
    <t xml:space="preserve">Autre mise à disposition de ressources humaines </t>
  </si>
  <si>
    <t>79.11Z</t>
  </si>
  <si>
    <t xml:space="preserve">Activités des agences de voyage </t>
  </si>
  <si>
    <t>79.12Z</t>
  </si>
  <si>
    <t xml:space="preserve">Activités des voyagistes </t>
  </si>
  <si>
    <t>79.90Z</t>
  </si>
  <si>
    <t xml:space="preserve">Autres services de réservation et activités connexes </t>
  </si>
  <si>
    <t>80.10Z</t>
  </si>
  <si>
    <t>80.20Z</t>
  </si>
  <si>
    <t xml:space="preserve">Activités liées aux systèmes de sécurité </t>
  </si>
  <si>
    <t>80.30Z</t>
  </si>
  <si>
    <t xml:space="preserve">Activités d'enquête </t>
  </si>
  <si>
    <t>81.10Z</t>
  </si>
  <si>
    <t xml:space="preserve">Activités combinées de soutien lié aux bâtiments </t>
  </si>
  <si>
    <t>81.21Z</t>
  </si>
  <si>
    <t xml:space="preserve">Nettoyage courant des bâtiments </t>
  </si>
  <si>
    <t>81.22Z</t>
  </si>
  <si>
    <t xml:space="preserve">Autres activités de nettoyage des bâtiments et nettoyage industriel </t>
  </si>
  <si>
    <t>81.29A</t>
  </si>
  <si>
    <t xml:space="preserve">Désinfection, désinsectisation, dératisation </t>
  </si>
  <si>
    <t>81.29B</t>
  </si>
  <si>
    <t xml:space="preserve">Autres activités de nettoyage n.c.a. </t>
  </si>
  <si>
    <t>81.30Z</t>
  </si>
  <si>
    <t xml:space="preserve">Services d'aménagement paysager </t>
  </si>
  <si>
    <t>82.11Z</t>
  </si>
  <si>
    <t xml:space="preserve">Services administratifs combinés de bureau </t>
  </si>
  <si>
    <t>82.19Z</t>
  </si>
  <si>
    <t xml:space="preserve">Photocopie, préparation de documents et autres activités spécialisées de soutien de bureau </t>
  </si>
  <si>
    <t>82.20Z</t>
  </si>
  <si>
    <t xml:space="preserve">Activités de centres d'appels </t>
  </si>
  <si>
    <t>82.30Z</t>
  </si>
  <si>
    <t xml:space="preserve">Organisation de foires, salons professionnels et congrès </t>
  </si>
  <si>
    <t>82.91Z</t>
  </si>
  <si>
    <t xml:space="preserve">Activités des agences de recouvrement de factures et des sociétés d'information financière sur la clientèle </t>
  </si>
  <si>
    <t>82.92Z</t>
  </si>
  <si>
    <t xml:space="preserve">Activités de conditionnement </t>
  </si>
  <si>
    <t>82.99Z</t>
  </si>
  <si>
    <t xml:space="preserve">Autres activités de soutien aux entreprises n.c.a. </t>
  </si>
  <si>
    <t>84.11Z</t>
  </si>
  <si>
    <t xml:space="preserve">Administration publique générale </t>
  </si>
  <si>
    <t>84.12Z</t>
  </si>
  <si>
    <t xml:space="preserve">Administration publique (tutelle) de la santé, de la formation, de la culture et des services sociaux, autre que sécurité sociale </t>
  </si>
  <si>
    <t>84.13Z</t>
  </si>
  <si>
    <t xml:space="preserve">Administration publique (tutelle) des activités économiques </t>
  </si>
  <si>
    <t>84.21Z</t>
  </si>
  <si>
    <t xml:space="preserve">Affaires étrangères </t>
  </si>
  <si>
    <t>84.22Z</t>
  </si>
  <si>
    <t xml:space="preserve">Défense </t>
  </si>
  <si>
    <t>84.23Z</t>
  </si>
  <si>
    <t xml:space="preserve">Justice </t>
  </si>
  <si>
    <t>84.24Z</t>
  </si>
  <si>
    <t xml:space="preserve">Activités d'ordre public et de sécurité </t>
  </si>
  <si>
    <t>84.25Z</t>
  </si>
  <si>
    <t xml:space="preserve">Services du feu et de secours </t>
  </si>
  <si>
    <t>84.30A</t>
  </si>
  <si>
    <t xml:space="preserve">Activités générales de sécurité sociale </t>
  </si>
  <si>
    <t>84.30B</t>
  </si>
  <si>
    <t>Gestion des retraites complémentaires</t>
  </si>
  <si>
    <t>84.30C</t>
  </si>
  <si>
    <t xml:space="preserve">Distribution sociale de revenus </t>
  </si>
  <si>
    <t>85.10Z</t>
  </si>
  <si>
    <t xml:space="preserve">Enseignement pré-primaire </t>
  </si>
  <si>
    <t>85.20Z</t>
  </si>
  <si>
    <t xml:space="preserve">Enseignement primaire </t>
  </si>
  <si>
    <t>85.31Z</t>
  </si>
  <si>
    <t xml:space="preserve">Enseignement secondaire général </t>
  </si>
  <si>
    <t>85.32Z</t>
  </si>
  <si>
    <t xml:space="preserve">Enseignement secondaire technique ou professionnel </t>
  </si>
  <si>
    <t>85.41Z</t>
  </si>
  <si>
    <t xml:space="preserve">Enseignement post-secondaire non supérieur </t>
  </si>
  <si>
    <t>85.42Z</t>
  </si>
  <si>
    <t xml:space="preserve">Enseignement supérieur </t>
  </si>
  <si>
    <t>85.51Z</t>
  </si>
  <si>
    <t xml:space="preserve">Enseignement de disciplines sportives et d'activités de loisirs </t>
  </si>
  <si>
    <t>85.52Z</t>
  </si>
  <si>
    <t xml:space="preserve">Enseignement culturel </t>
  </si>
  <si>
    <t>85.53Z</t>
  </si>
  <si>
    <t xml:space="preserve">Enseignement de la conduite </t>
  </si>
  <si>
    <t>85.59A</t>
  </si>
  <si>
    <t xml:space="preserve">Formation continue d'adultes </t>
  </si>
  <si>
    <t>85.59B</t>
  </si>
  <si>
    <t xml:space="preserve">Autres enseignements </t>
  </si>
  <si>
    <t>85.60Z</t>
  </si>
  <si>
    <t xml:space="preserve">Activités de soutien à l'enseignement </t>
  </si>
  <si>
    <t>86.10Z</t>
  </si>
  <si>
    <t xml:space="preserve">Activités hospitalières </t>
  </si>
  <si>
    <t>86.21Z</t>
  </si>
  <si>
    <t xml:space="preserve">Activité des médecins généralistes </t>
  </si>
  <si>
    <t>86.22A</t>
  </si>
  <si>
    <t xml:space="preserve">Activités de radiodiagnostic et de radiothérapie </t>
  </si>
  <si>
    <t>86.22B</t>
  </si>
  <si>
    <t xml:space="preserve">Activités chirurgicales </t>
  </si>
  <si>
    <t>86.22C</t>
  </si>
  <si>
    <t>Autres activités des médecins spécialistes</t>
  </si>
  <si>
    <t>86.23Z</t>
  </si>
  <si>
    <t xml:space="preserve">Pratique dentaire </t>
  </si>
  <si>
    <t>86.90A</t>
  </si>
  <si>
    <t xml:space="preserve">Ambulances </t>
  </si>
  <si>
    <t>86.90B</t>
  </si>
  <si>
    <t xml:space="preserve">Laboratoires d'analyses médicales </t>
  </si>
  <si>
    <t>86.90C</t>
  </si>
  <si>
    <t xml:space="preserve">Centres de collecte et banques d'organes </t>
  </si>
  <si>
    <t>86.90D</t>
  </si>
  <si>
    <t xml:space="preserve">Activités des infirmiers et des sages-femmes </t>
  </si>
  <si>
    <t>86.90E</t>
  </si>
  <si>
    <t xml:space="preserve">Activités des professionnels de la rééducation, de l'appareillage et des pédicures-podologues </t>
  </si>
  <si>
    <t>86.90F</t>
  </si>
  <si>
    <t xml:space="preserve">Activités de santé humaine non classées ailleurs </t>
  </si>
  <si>
    <t>87.10A</t>
  </si>
  <si>
    <t xml:space="preserve">Hébergement médicalisé pour personnes âgées </t>
  </si>
  <si>
    <t>87.10B</t>
  </si>
  <si>
    <t xml:space="preserve">Hébergement médicalisé pour enfants handicapés </t>
  </si>
  <si>
    <t>87.10C</t>
  </si>
  <si>
    <t>Hébergement médicalisé pour adultes handicapés et autre hébergement médicalisé</t>
  </si>
  <si>
    <t>87.20A</t>
  </si>
  <si>
    <t xml:space="preserve">Hébergement social pour handicapés mentaux et malades mentaux </t>
  </si>
  <si>
    <t>87.20B</t>
  </si>
  <si>
    <t xml:space="preserve">Hébergement social pour toxicomanes </t>
  </si>
  <si>
    <t>87.30A</t>
  </si>
  <si>
    <t xml:space="preserve">Hébergement social pour personnes âgées </t>
  </si>
  <si>
    <t>87.30B</t>
  </si>
  <si>
    <t xml:space="preserve">Hébergement social pour handicapés physiques </t>
  </si>
  <si>
    <t>87.90A</t>
  </si>
  <si>
    <t xml:space="preserve">Hébergement social pour enfants en difficultés </t>
  </si>
  <si>
    <t>87.90B</t>
  </si>
  <si>
    <t xml:space="preserve">Hébergement social pour adultes et familles en difficultés et autre hébergement social </t>
  </si>
  <si>
    <t>88.10A</t>
  </si>
  <si>
    <t xml:space="preserve">Aide à domicile </t>
  </si>
  <si>
    <t>88.10B</t>
  </si>
  <si>
    <t xml:space="preserve">Accueil ou accompagnement sans hébergement d'adultes handicapés ou de personnes âgées </t>
  </si>
  <si>
    <t>88.10C</t>
  </si>
  <si>
    <t xml:space="preserve">Aide par le travail </t>
  </si>
  <si>
    <t>88.91A</t>
  </si>
  <si>
    <t xml:space="preserve">Accueil de jeunes enfants </t>
  </si>
  <si>
    <t>88.91B</t>
  </si>
  <si>
    <t xml:space="preserve">Accueil ou accompagnement sans hébergement d'enfants handicapés </t>
  </si>
  <si>
    <t>88.99A</t>
  </si>
  <si>
    <t>Autre accueil ou accompagnement sans hébergement d'enfants et d'adolescents</t>
  </si>
  <si>
    <t>88.99B</t>
  </si>
  <si>
    <t xml:space="preserve">Action sociale sans hébergement n.c.a. </t>
  </si>
  <si>
    <t>90.01Z</t>
  </si>
  <si>
    <t>Arts du spectacle vivant</t>
  </si>
  <si>
    <t>90.02Z</t>
  </si>
  <si>
    <t xml:space="preserve">Activités de soutien au spectacle vivant </t>
  </si>
  <si>
    <t>90.03A</t>
  </si>
  <si>
    <t xml:space="preserve">Création artistique relevant des arts plastiques </t>
  </si>
  <si>
    <t>90.03B</t>
  </si>
  <si>
    <t xml:space="preserve">Autre création artistique </t>
  </si>
  <si>
    <t>90.04Z</t>
  </si>
  <si>
    <t xml:space="preserve">Gestion de salles de spectacles </t>
  </si>
  <si>
    <t>91.01Z</t>
  </si>
  <si>
    <t xml:space="preserve">Gestion des bibliothèques et des archives </t>
  </si>
  <si>
    <t>91.02Z</t>
  </si>
  <si>
    <t xml:space="preserve">Gestion des musées </t>
  </si>
  <si>
    <t>91.03Z</t>
  </si>
  <si>
    <t xml:space="preserve">Gestion des sites et monuments historiques et des attractions touristiques similaires </t>
  </si>
  <si>
    <t>91.04Z</t>
  </si>
  <si>
    <t>Gestion des jardins botaniques et zoologiques et des réserves naturelles</t>
  </si>
  <si>
    <t>92.00Z</t>
  </si>
  <si>
    <t xml:space="preserve">Organisation de jeux de hasard et d'argent </t>
  </si>
  <si>
    <t>93.11Z</t>
  </si>
  <si>
    <t xml:space="preserve">Gestion d'installations sportives </t>
  </si>
  <si>
    <t>93.12Z</t>
  </si>
  <si>
    <t xml:space="preserve">Activités de clubs de sports </t>
  </si>
  <si>
    <t>93.13Z</t>
  </si>
  <si>
    <t xml:space="preserve">Activités des centres de culture physique </t>
  </si>
  <si>
    <t>93.19Z</t>
  </si>
  <si>
    <t xml:space="preserve">Autres activités liées au sport </t>
  </si>
  <si>
    <t>93.21Z</t>
  </si>
  <si>
    <t xml:space="preserve">Activités des parcs d'attractions et parcs à thèmes </t>
  </si>
  <si>
    <t>93.29Z</t>
  </si>
  <si>
    <t xml:space="preserve">Autres activités récréatives et de loisirs </t>
  </si>
  <si>
    <t>94.11Z</t>
  </si>
  <si>
    <t xml:space="preserve">Activités des organisations patronales et consulaires </t>
  </si>
  <si>
    <t>94.12Z</t>
  </si>
  <si>
    <t xml:space="preserve">Activités des organisations professionnelles </t>
  </si>
  <si>
    <t>94.20Z</t>
  </si>
  <si>
    <t xml:space="preserve">Activités des syndicats de salariés </t>
  </si>
  <si>
    <t>94.91Z</t>
  </si>
  <si>
    <t xml:space="preserve">Activités des organisations religieuses </t>
  </si>
  <si>
    <t>94.92Z</t>
  </si>
  <si>
    <t xml:space="preserve">Activités des organisations politiques </t>
  </si>
  <si>
    <t>94.99Z</t>
  </si>
  <si>
    <t xml:space="preserve">Autres organisations fonctionnant par adhésion volontaire </t>
  </si>
  <si>
    <t>95.11Z</t>
  </si>
  <si>
    <t xml:space="preserve">Réparation d'ordinateurs et d'équipements périphériques </t>
  </si>
  <si>
    <t>95.12Z</t>
  </si>
  <si>
    <t xml:space="preserve">Réparation d'équipements de communication </t>
  </si>
  <si>
    <t>95.21Z</t>
  </si>
  <si>
    <t xml:space="preserve">Réparation de produits électroniques grand public </t>
  </si>
  <si>
    <t>95.22Z</t>
  </si>
  <si>
    <t xml:space="preserve">Réparation d'appareils électroménagers et d'équipements pour la maison et le jardin </t>
  </si>
  <si>
    <t>95.23Z</t>
  </si>
  <si>
    <t xml:space="preserve">Réparation de chaussures et d'articles en cuir </t>
  </si>
  <si>
    <t>95.24Z</t>
  </si>
  <si>
    <t xml:space="preserve">Réparation de meubles et d'équipements du foyer </t>
  </si>
  <si>
    <t>95.25Z</t>
  </si>
  <si>
    <t xml:space="preserve">Réparation d'articles d'horlogerie et de bijouterie </t>
  </si>
  <si>
    <t>95.29Z</t>
  </si>
  <si>
    <t xml:space="preserve">Réparation d'autres biens personnels et domestiques </t>
  </si>
  <si>
    <t>96.01A</t>
  </si>
  <si>
    <t xml:space="preserve">Blanchisserie-teinturerie de gros </t>
  </si>
  <si>
    <t>96.01B</t>
  </si>
  <si>
    <t xml:space="preserve">Blanchisserie-teinturerie de détail </t>
  </si>
  <si>
    <t>96.02A</t>
  </si>
  <si>
    <t xml:space="preserve">Coiffure </t>
  </si>
  <si>
    <t>96.02B</t>
  </si>
  <si>
    <t xml:space="preserve">Soins de beauté </t>
  </si>
  <si>
    <t>96.03Z</t>
  </si>
  <si>
    <t xml:space="preserve">Services funéraires </t>
  </si>
  <si>
    <t>96.04Z</t>
  </si>
  <si>
    <t xml:space="preserve">Entretien corporel </t>
  </si>
  <si>
    <t>96.09Z</t>
  </si>
  <si>
    <t xml:space="preserve">Autres services personnels n.c.a. </t>
  </si>
  <si>
    <t>97.00Z</t>
  </si>
  <si>
    <t>Activités des ménages en tant qu'employeurs de personnel domestique</t>
  </si>
  <si>
    <t>98.10Z</t>
  </si>
  <si>
    <t xml:space="preserve">Activités indifférenciées des ménages en tant que producteurs de biens pour usage propre </t>
  </si>
  <si>
    <t>98.20Z</t>
  </si>
  <si>
    <t xml:space="preserve">Activités indifférenciées des ménages en tant que producteurs de services pour usage propre </t>
  </si>
  <si>
    <t>99.00Z</t>
  </si>
  <si>
    <t xml:space="preserve">Activités des organisations et organismes extraterritoriaux </t>
  </si>
  <si>
    <t>à avoir demandé ou à demander la délivrance de CEE ou l'apport d'une contribution au titre des CEE (au sens de l'article R. 221-22 du code l'énergie) dans les conditions indiquées dans le tableau ci-dessous.</t>
  </si>
  <si>
    <r>
      <t>J'ai bien noté que je dois tenir informée l'ADEME de toute modification impactant cette attestation au cours de la réalisation de mon opération et que je dois déclarer les CEE ou les contributions réellement obtenus pour mon opération. L'obtention d'un volume de CEE</t>
    </r>
    <r>
      <rPr>
        <b/>
        <strike/>
        <sz val="11"/>
        <color rgb="FFFF0000"/>
        <rFont val="Arial"/>
        <family val="2"/>
      </rPr>
      <t xml:space="preserve"> </t>
    </r>
    <r>
      <rPr>
        <b/>
        <sz val="11"/>
        <color theme="1"/>
        <rFont val="Arial"/>
        <family val="2"/>
      </rPr>
      <t xml:space="preserve">supérieur pourra entraîner une réévaluation de l'analyse économique du projet et un recalcul de l'aide ADEME.  </t>
    </r>
  </si>
  <si>
    <t xml:space="preserve">à ne pas vouloir solliciter la délivrance de CEE ou l'apport d'une contribution au titre des CEE (au sens de l'article R. 221-22 du code l'énergie). Dans ce cas, j'ai bien noté que le volume prévisionnel de CEE et leur valorisation auquel j'aurais pu prétendre sera pris en compte par l'ADEME aux fins du calcul de l'aide par l'ADEME. </t>
  </si>
  <si>
    <t>Volume réellement obtenu</t>
  </si>
  <si>
    <t>N°SIRET du site concerné</t>
  </si>
  <si>
    <t>Source : base Empreinte juin 2025</t>
  </si>
  <si>
    <t>Chiffre d'affaires de l'entreprise en 2025 (en € HT) ou 2024</t>
  </si>
  <si>
    <t>Effectif du site industriel en 2025 ou 2024</t>
  </si>
  <si>
    <t>Système de management de l'énergie hors ISO 50001 (précisez)</t>
  </si>
  <si>
    <t>COP moyen annuel de la PAC</t>
  </si>
  <si>
    <t>COP moyen annuel de la TFP</t>
  </si>
  <si>
    <t>Année 2025</t>
  </si>
  <si>
    <r>
      <rPr>
        <sz val="12"/>
        <rFont val="Arial"/>
        <family val="2"/>
      </rPr>
      <t xml:space="preserve">&gt;&gt;&gt; Utiliser ce </t>
    </r>
    <r>
      <rPr>
        <b/>
        <u/>
        <sz val="12"/>
        <rFont val="Arial"/>
        <family val="2"/>
      </rPr>
      <t>prix moyen annuel</t>
    </r>
    <r>
      <rPr>
        <sz val="12"/>
        <rFont val="Arial"/>
        <family val="2"/>
      </rPr>
      <t xml:space="preserve"> pour l'onglet "Calcul TRB"</t>
    </r>
  </si>
  <si>
    <r>
      <t xml:space="preserve">&gt;&gt;&gt; </t>
    </r>
    <r>
      <rPr>
        <b/>
        <sz val="11"/>
        <color theme="1"/>
        <rFont val="Arial"/>
        <family val="2"/>
      </rPr>
      <t>ATTENTION :</t>
    </r>
    <r>
      <rPr>
        <sz val="11"/>
        <color theme="1"/>
        <rFont val="Arial"/>
        <family val="2"/>
      </rPr>
      <t xml:space="preserve"> Pour les </t>
    </r>
    <r>
      <rPr>
        <u/>
        <sz val="11"/>
        <color theme="1"/>
        <rFont val="Arial"/>
        <family val="2"/>
      </rPr>
      <t>combustibles</t>
    </r>
    <r>
      <rPr>
        <sz val="11"/>
        <color theme="1"/>
        <rFont val="Arial"/>
        <family val="2"/>
      </rPr>
      <t xml:space="preserve">, si le prix unitaire issu de ces factures n'est pas en </t>
    </r>
    <r>
      <rPr>
        <b/>
        <sz val="11"/>
        <color theme="1"/>
        <rFont val="Arial"/>
        <family val="2"/>
      </rPr>
      <t>€/</t>
    </r>
    <r>
      <rPr>
        <b/>
        <sz val="11"/>
        <rFont val="Arial"/>
        <family val="2"/>
      </rPr>
      <t>MWhPCI</t>
    </r>
    <r>
      <rPr>
        <sz val="11"/>
        <color theme="1"/>
        <rFont val="Arial"/>
        <family val="2"/>
      </rPr>
      <t xml:space="preserve"> (ex: €/tonne, €/MWhPCS, etc) ; il devra être converti en €/MWhPCI dans les tableurs "Calcul TRB"</t>
    </r>
  </si>
  <si>
    <t xml:space="preserve">à ne pas pouvoir solliciter la délivrance de CEE ou l'apport d'une contribution au titre des CEE (au sens de l'article R. 221-22 du code l'énergie) car je me situe :
- dans le cas d'un projet n'engendrant aucune économie d'énergie ou,
- dans le cas particulier d'un projet ne permettant de valoriser un volume minimal de CEE indiqué à l'art.8 de l'arrêté du 29 décembre 2014 (soit moins de 2 GWh/an) et, dont aucune fiche CEE standardisée n'est disponible et, pour lequel je ne souhaite pas m'engager dans le montage d'un dossier CEE pour une opération spécifique. </t>
  </si>
  <si>
    <r>
      <rPr>
        <b/>
        <u/>
        <sz val="11"/>
        <color theme="1"/>
        <rFont val="Arial"/>
        <family val="2"/>
      </rPr>
      <t>Etape 2 :</t>
    </r>
    <r>
      <rPr>
        <b/>
        <sz val="11"/>
        <color theme="1"/>
        <rFont val="Arial"/>
        <family val="2"/>
      </rPr>
      <t xml:space="preserve">
Entrer les gains énergétiques, matières premières et GES (catégories 1 et 2) permis grâce au projet. Les gains économiques de chaque énergie/combustible/matière première sont ensuite automatiquement calculés, en multipliant les gains énergétiques, matières premières et GES par les prix unitaires correspondants calculés à l'étape 1.
</t>
    </r>
    <r>
      <rPr>
        <b/>
        <u/>
        <sz val="11"/>
        <color theme="1"/>
        <rFont val="Arial"/>
        <family val="2"/>
      </rPr>
      <t xml:space="preserve">Etape 3 :
</t>
    </r>
    <r>
      <rPr>
        <b/>
        <sz val="11"/>
        <color theme="1"/>
        <rFont val="Arial"/>
        <family val="2"/>
      </rPr>
      <t xml:space="preserve">Le </t>
    </r>
    <r>
      <rPr>
        <b/>
        <i/>
        <sz val="11"/>
        <color theme="1"/>
        <rFont val="Arial"/>
        <family val="2"/>
      </rPr>
      <t>TRB après aides</t>
    </r>
    <r>
      <rPr>
        <b/>
        <sz val="11"/>
        <color theme="1"/>
        <rFont val="Arial"/>
        <family val="2"/>
      </rPr>
      <t xml:space="preserve"> est automatiquement calculé. Il est toutefois nécessaire de compléter au préalable les informations concernant les montants des CAPEX, de l'aide ADEME, des autres aides et des CEE, dans les onglets "Données Economiques" et "Attestation CEE", afin que la formule puisse afficher la bonne valeur.
Remarque : dans le cas d'un tiers-financement, les gains annuels générés par l'investissement sont ceux issus de la vente de chaleur. Sauf cas particulier, il n'y a pas de gains financiers liés aux quotas carbone dans ce cas-là. </t>
    </r>
  </si>
  <si>
    <r>
      <t xml:space="preserve">Pour les sites soumis à ETS : </t>
    </r>
    <r>
      <rPr>
        <sz val="11"/>
        <rFont val="Arial"/>
        <family val="2"/>
      </rPr>
      <t>prix de la tonne de carbone en 2026</t>
    </r>
  </si>
  <si>
    <t>€ HTR/MWh EF</t>
  </si>
  <si>
    <t>Prix de l'électricité consommée</t>
  </si>
  <si>
    <t>Etape 3
-
Gains économiques
Cas 1 : l'investissement est porté par l'entreprise productrice de chaleur fatale</t>
  </si>
  <si>
    <t>Etape 3
-
Gains économiques
Cas 2 : l'investissement est porté par un tiers</t>
  </si>
  <si>
    <t>Gain financier sur la vente de chaleur</t>
  </si>
  <si>
    <t>Surcoûts liés à la surconsommation d'électricité</t>
  </si>
  <si>
    <t>€ / MWh EF</t>
  </si>
  <si>
    <t>EF : énergie finale</t>
  </si>
  <si>
    <t>EP : énergie primaire</t>
  </si>
  <si>
    <t>MWh EF / an
MWh EP / an</t>
  </si>
  <si>
    <t>Bilan : économies d'énergie</t>
  </si>
  <si>
    <t xml:space="preserve">Valorisation CEE
en €/MWh cumac
(la valorisation ne peut être inférieur au plancher de 7,5 €TTC/MWhcumac)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</si>
</sst>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 #,##0\ &quot;€&quot;_-;\-* #,##0\ &quot;€&quot;_-;_-* &quot;-&quot;\ &quot;€&quot;_-;_-@_-"/>
    <numFmt numFmtId="44" formatCode="_-* #,##0.00\ &quot;€&quot;_-;\-* #,##0.00\ &quot;€&quot;_-;_-* &quot;-&quot;??\ &quot;€&quot;_-;_-@_-"/>
    <numFmt numFmtId="43" formatCode="_-* #,##0.00_-;\-* #,##0.00_-;_-* &quot;-&quot;??_-;_-@_-"/>
    <numFmt numFmtId="164" formatCode="#,##0.00\ &quot;€&quot;"/>
    <numFmt numFmtId="165" formatCode="_-* #,##0.00\ _€_-;\-* #,##0.00\ _€_-;_-* &quot;-&quot;??\ _€_-;_-@_-"/>
    <numFmt numFmtId="166" formatCode="[$-F800]dddd\,\ mmmm\ dd\,\ yyyy"/>
    <numFmt numFmtId="167" formatCode="\ #,##0&quot; MWhcumac&quot;"/>
    <numFmt numFmtId="168" formatCode="0.000"/>
    <numFmt numFmtId="169" formatCode="0.0%"/>
    <numFmt numFmtId="170" formatCode="#,##0.000"/>
    <numFmt numFmtId="171" formatCode="#,##0.00_ ;\-#,##0.00\ "/>
    <numFmt numFmtId="172" formatCode="#,##0&quot; an&quot;"/>
    <numFmt numFmtId="173" formatCode="#,##0.000&quot; an&quot;"/>
    <numFmt numFmtId="174" formatCode="#,##0&quot; ans&quot;"/>
    <numFmt numFmtId="175" formatCode="#,##0.000&quot; ans&quot;"/>
    <numFmt numFmtId="176" formatCode="_-* #,##0\ &quot;€&quot;_-;\-* #,##0\ &quot;€&quot;_-;_-* &quot;-&quot;??\ &quot;€&quot;_-;_-@_-"/>
    <numFmt numFmtId="177" formatCode="#,##0.00&quot; mois&quot;"/>
  </numFmts>
  <fonts count="73">
    <font>
      <sz val="11"/>
      <color theme="1"/>
      <name val="Calibri"/>
      <family val="2"/>
      <scheme val="minor"/>
    </font>
    <font>
      <sz val="11"/>
      <color theme="1"/>
      <name val="Calibri"/>
      <family val="2"/>
      <scheme val="minor"/>
    </font>
    <font>
      <b/>
      <sz val="11"/>
      <color theme="1"/>
      <name val="Calibri"/>
      <family val="2"/>
      <scheme val="minor"/>
    </font>
    <font>
      <b/>
      <sz val="18"/>
      <color theme="0"/>
      <name val="Arial"/>
      <family val="2"/>
    </font>
    <font>
      <sz val="10"/>
      <color theme="1"/>
      <name val="Calibri"/>
      <family val="2"/>
      <scheme val="minor"/>
    </font>
    <font>
      <sz val="11"/>
      <color theme="1"/>
      <name val="Arial"/>
      <family val="2"/>
    </font>
    <font>
      <b/>
      <sz val="11"/>
      <color theme="1"/>
      <name val="Arial"/>
      <family val="2"/>
    </font>
    <font>
      <sz val="11"/>
      <name val="Arial"/>
      <family val="2"/>
    </font>
    <font>
      <b/>
      <i/>
      <sz val="11"/>
      <color theme="1"/>
      <name val="Arial"/>
      <family val="2"/>
    </font>
    <font>
      <b/>
      <sz val="16"/>
      <color theme="0"/>
      <name val="Arial"/>
      <family val="2"/>
    </font>
    <font>
      <u/>
      <sz val="11"/>
      <color theme="10"/>
      <name val="Calibri"/>
      <family val="2"/>
      <scheme val="minor"/>
    </font>
    <font>
      <b/>
      <sz val="10"/>
      <color theme="1"/>
      <name val="Arial"/>
      <family val="2"/>
    </font>
    <font>
      <sz val="10"/>
      <color theme="1"/>
      <name val="Arial"/>
      <family val="2"/>
    </font>
    <font>
      <u/>
      <sz val="11"/>
      <color theme="10"/>
      <name val="Arial"/>
      <family val="2"/>
    </font>
    <font>
      <b/>
      <sz val="11"/>
      <name val="Arial"/>
      <family val="2"/>
    </font>
    <font>
      <sz val="6"/>
      <color theme="1"/>
      <name val="Arial"/>
      <family val="2"/>
    </font>
    <font>
      <b/>
      <sz val="6"/>
      <name val="Arial"/>
      <family val="2"/>
    </font>
    <font>
      <sz val="11"/>
      <color rgb="FFFF0000"/>
      <name val="Arial"/>
      <family val="2"/>
    </font>
    <font>
      <b/>
      <sz val="12"/>
      <color theme="0"/>
      <name val="Arial"/>
      <family val="2"/>
    </font>
    <font>
      <b/>
      <sz val="11"/>
      <color theme="0"/>
      <name val="Arial"/>
      <family val="2"/>
    </font>
    <font>
      <i/>
      <sz val="10"/>
      <color theme="0" tint="-0.499984740745262"/>
      <name val="Arial"/>
      <family val="2"/>
    </font>
    <font>
      <sz val="10"/>
      <color theme="0"/>
      <name val="Arial"/>
      <family val="2"/>
    </font>
    <font>
      <b/>
      <sz val="10"/>
      <name val="Arial"/>
      <family val="2"/>
    </font>
    <font>
      <sz val="10"/>
      <name val="Arial"/>
      <family val="2"/>
    </font>
    <font>
      <sz val="3"/>
      <color theme="1"/>
      <name val="Arial"/>
      <family val="2"/>
    </font>
    <font>
      <sz val="11"/>
      <color theme="0"/>
      <name val="Arial"/>
      <family val="2"/>
    </font>
    <font>
      <sz val="12"/>
      <name val="Arial"/>
      <family val="2"/>
    </font>
    <font>
      <b/>
      <sz val="16"/>
      <color theme="1"/>
      <name val="Arial"/>
      <family val="2"/>
    </font>
    <font>
      <b/>
      <sz val="12"/>
      <color theme="1"/>
      <name val="Arial"/>
      <family val="2"/>
    </font>
    <font>
      <u/>
      <sz val="10"/>
      <color theme="1"/>
      <name val="Arial"/>
      <family val="2"/>
    </font>
    <font>
      <sz val="12"/>
      <color theme="1"/>
      <name val="Arial"/>
      <family val="2"/>
    </font>
    <font>
      <b/>
      <sz val="10"/>
      <color rgb="FF000000"/>
      <name val="Marianne"/>
      <family val="3"/>
    </font>
    <font>
      <sz val="10"/>
      <color rgb="FF000000"/>
      <name val="Marianne"/>
      <family val="3"/>
    </font>
    <font>
      <sz val="10"/>
      <color theme="1"/>
      <name val="Marianne"/>
      <family val="3"/>
    </font>
    <font>
      <sz val="8"/>
      <color theme="1"/>
      <name val="Marianne"/>
      <family val="3"/>
    </font>
    <font>
      <sz val="8"/>
      <name val="Calibri"/>
      <family val="2"/>
      <scheme val="minor"/>
    </font>
    <font>
      <sz val="12"/>
      <color theme="0"/>
      <name val="Arial"/>
      <family val="2"/>
    </font>
    <font>
      <i/>
      <sz val="11"/>
      <color theme="0" tint="-0.499984740745262"/>
      <name val="Arial"/>
      <family val="2"/>
    </font>
    <font>
      <b/>
      <i/>
      <sz val="11"/>
      <color theme="0" tint="-0.499984740745262"/>
      <name val="Arial"/>
      <family val="2"/>
    </font>
    <font>
      <u/>
      <sz val="10"/>
      <name val="Arial"/>
      <family val="2"/>
    </font>
    <font>
      <b/>
      <u/>
      <sz val="11"/>
      <color theme="1"/>
      <name val="Arial"/>
      <family val="2"/>
    </font>
    <font>
      <i/>
      <sz val="11"/>
      <color theme="1"/>
      <name val="Arial"/>
      <family val="2"/>
    </font>
    <font>
      <b/>
      <sz val="11"/>
      <color rgb="FF000000"/>
      <name val="Arial"/>
      <family val="2"/>
    </font>
    <font>
      <sz val="11"/>
      <color rgb="FF000000"/>
      <name val="Arial"/>
      <family val="2"/>
    </font>
    <font>
      <u/>
      <sz val="11"/>
      <color theme="1"/>
      <name val="Arial"/>
      <family val="2"/>
    </font>
    <font>
      <b/>
      <sz val="14"/>
      <color theme="0"/>
      <name val="Calibri"/>
      <family val="2"/>
      <scheme val="minor"/>
    </font>
    <font>
      <i/>
      <sz val="11"/>
      <color theme="0"/>
      <name val="Calibri"/>
      <family val="2"/>
      <scheme val="minor"/>
    </font>
    <font>
      <i/>
      <sz val="12"/>
      <color rgb="FFFF0000"/>
      <name val="Arial"/>
      <family val="2"/>
    </font>
    <font>
      <i/>
      <sz val="11"/>
      <color rgb="FFFF0000"/>
      <name val="Arial"/>
      <family val="2"/>
    </font>
    <font>
      <b/>
      <sz val="12"/>
      <name val="Arial"/>
      <family val="2"/>
    </font>
    <font>
      <b/>
      <u/>
      <sz val="11"/>
      <color rgb="FF000000"/>
      <name val="Arial"/>
      <family val="2"/>
    </font>
    <font>
      <b/>
      <i/>
      <sz val="12"/>
      <color theme="0"/>
      <name val="Arial"/>
      <family val="2"/>
    </font>
    <font>
      <i/>
      <sz val="14"/>
      <color theme="1"/>
      <name val="Arial"/>
      <family val="2"/>
    </font>
    <font>
      <i/>
      <u/>
      <sz val="11"/>
      <color theme="1"/>
      <name val="Arial"/>
      <family val="2"/>
    </font>
    <font>
      <b/>
      <sz val="12"/>
      <color rgb="FF000000"/>
      <name val="Arial"/>
      <family val="2"/>
    </font>
    <font>
      <b/>
      <u/>
      <sz val="12"/>
      <name val="Arial"/>
      <family val="2"/>
    </font>
    <font>
      <b/>
      <i/>
      <sz val="16"/>
      <color theme="1"/>
      <name val="Arial"/>
      <family val="2"/>
    </font>
    <font>
      <b/>
      <sz val="11"/>
      <color rgb="FFFF0000"/>
      <name val="Arial"/>
      <family val="2"/>
    </font>
    <font>
      <sz val="11"/>
      <name val="Calibri"/>
      <family val="2"/>
      <scheme val="minor"/>
    </font>
    <font>
      <i/>
      <sz val="11"/>
      <color theme="1"/>
      <name val="Calibri"/>
      <family val="2"/>
      <scheme val="minor"/>
    </font>
    <font>
      <sz val="9"/>
      <color indexed="81"/>
      <name val="Tahoma"/>
      <family val="2"/>
    </font>
    <font>
      <b/>
      <sz val="9"/>
      <color indexed="81"/>
      <name val="Tahoma"/>
      <family val="2"/>
    </font>
    <font>
      <b/>
      <i/>
      <sz val="11"/>
      <color theme="1"/>
      <name val="Calibri"/>
      <family val="2"/>
      <scheme val="minor"/>
    </font>
    <font>
      <b/>
      <i/>
      <sz val="11"/>
      <color theme="0"/>
      <name val="Arial"/>
      <family val="2"/>
    </font>
    <font>
      <b/>
      <sz val="10"/>
      <color rgb="FFC00000"/>
      <name val="Arial"/>
      <family val="2"/>
    </font>
    <font>
      <b/>
      <sz val="10"/>
      <color theme="0"/>
      <name val="Arial"/>
      <family val="2"/>
    </font>
    <font>
      <i/>
      <sz val="10"/>
      <color theme="1"/>
      <name val="Arial"/>
      <family val="2"/>
    </font>
    <font>
      <sz val="10"/>
      <color theme="4"/>
      <name val="Arial"/>
      <family val="2"/>
    </font>
    <font>
      <sz val="11"/>
      <color rgb="FFFFFFFF"/>
      <name val="Arial"/>
      <family val="2"/>
    </font>
    <font>
      <sz val="18"/>
      <color theme="0"/>
      <name val="Arial"/>
      <family val="2"/>
    </font>
    <font>
      <sz val="8"/>
      <color theme="0" tint="-0.499984740745262"/>
      <name val="Arial"/>
      <family val="2"/>
    </font>
    <font>
      <b/>
      <sz val="16"/>
      <color rgb="FFC00000"/>
      <name val="Arial"/>
      <family val="2"/>
    </font>
    <font>
      <b/>
      <strike/>
      <sz val="11"/>
      <color rgb="FFFF0000"/>
      <name val="Arial"/>
      <family val="2"/>
    </font>
  </fonts>
  <fills count="40">
    <fill>
      <patternFill patternType="none"/>
    </fill>
    <fill>
      <patternFill patternType="gray125"/>
    </fill>
    <fill>
      <patternFill patternType="solid">
        <fgColor rgb="FFC000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theme="4" tint="0.79998168889431442"/>
      </patternFill>
    </fill>
    <fill>
      <patternFill patternType="solid">
        <fgColor theme="0" tint="-0.14999847407452621"/>
        <bgColor theme="4" tint="0.79998168889431442"/>
      </patternFill>
    </fill>
    <fill>
      <patternFill patternType="solid">
        <fgColor theme="0"/>
        <bgColor theme="4" tint="0.79998168889431442"/>
      </patternFill>
    </fill>
    <fill>
      <patternFill patternType="solid">
        <fgColor theme="4"/>
        <bgColor indexed="64"/>
      </patternFill>
    </fill>
    <fill>
      <patternFill patternType="solid">
        <fgColor rgb="FFD6E3BC"/>
        <bgColor indexed="64"/>
      </patternFill>
    </fill>
    <fill>
      <patternFill patternType="solid">
        <fgColor rgb="FFE5B8B7"/>
        <bgColor indexed="64"/>
      </patternFill>
    </fill>
    <fill>
      <patternFill patternType="solid">
        <fgColor rgb="FFB8CCE4"/>
        <bgColor indexed="64"/>
      </patternFill>
    </fill>
    <fill>
      <patternFill patternType="solid">
        <fgColor rgb="FFFBD4B4"/>
        <bgColor indexed="64"/>
      </patternFill>
    </fill>
    <fill>
      <patternFill patternType="solid">
        <fgColor rgb="FFFFFFFF"/>
        <bgColor indexed="64"/>
      </patternFill>
    </fill>
    <fill>
      <patternFill patternType="solid">
        <fgColor rgb="FFE8E8E8"/>
        <bgColor indexed="64"/>
      </patternFill>
    </fill>
    <fill>
      <patternFill patternType="solid">
        <fgColor rgb="FFE9E9FF"/>
        <bgColor indexed="64"/>
      </patternFill>
    </fill>
    <fill>
      <patternFill patternType="solid">
        <fgColor theme="5"/>
        <bgColor indexed="64"/>
      </patternFill>
    </fill>
    <fill>
      <patternFill patternType="solid">
        <fgColor theme="8"/>
        <bgColor indexed="64"/>
      </patternFill>
    </fill>
    <fill>
      <patternFill patternType="solid">
        <fgColor theme="4" tint="-0.499984740745262"/>
        <bgColor indexed="64"/>
      </patternFill>
    </fill>
    <fill>
      <patternFill patternType="darkUp">
        <bgColor theme="0" tint="-4.9989318521683403E-2"/>
      </patternFill>
    </fill>
    <fill>
      <patternFill patternType="solid">
        <fgColor theme="0" tint="-0.14999847407452621"/>
        <bgColor indexed="64"/>
      </patternFill>
    </fill>
    <fill>
      <patternFill patternType="solid">
        <fgColor theme="4" tint="-0.499984740745262"/>
        <bgColor theme="4" tint="0.79998168889431442"/>
      </patternFill>
    </fill>
    <fill>
      <patternFill patternType="solid">
        <fgColor theme="4"/>
        <bgColor theme="4" tint="0.79998168889431442"/>
      </patternFill>
    </fill>
    <fill>
      <patternFill patternType="solid">
        <fgColor theme="0" tint="-0.249977111117893"/>
        <bgColor indexed="64"/>
      </patternFill>
    </fill>
    <fill>
      <patternFill patternType="solid">
        <fgColor rgb="FFDDEBF7"/>
        <bgColor indexed="64"/>
      </patternFill>
    </fill>
    <fill>
      <patternFill patternType="solid">
        <fgColor theme="2" tint="-9.9978637043366805E-2"/>
        <bgColor indexed="64"/>
      </patternFill>
    </fill>
    <fill>
      <patternFill patternType="solid">
        <fgColor theme="6" tint="0.59999389629810485"/>
        <bgColor indexed="64"/>
      </patternFill>
    </fill>
    <fill>
      <patternFill patternType="darkUp">
        <bgColor theme="0"/>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darkUp">
        <bgColor theme="4" tint="0.79998168889431442"/>
      </patternFill>
    </fill>
    <fill>
      <patternFill patternType="solid">
        <fgColor theme="2"/>
        <bgColor indexed="64"/>
      </patternFill>
    </fill>
    <fill>
      <patternFill patternType="solid">
        <fgColor rgb="FFFFFF00"/>
        <bgColor indexed="64"/>
      </patternFill>
    </fill>
    <fill>
      <patternFill patternType="solid">
        <fgColor theme="1"/>
        <bgColor indexed="64"/>
      </patternFill>
    </fill>
    <fill>
      <patternFill patternType="solid">
        <fgColor theme="3" tint="0.59999389629810485"/>
        <bgColor indexed="64"/>
      </patternFill>
    </fill>
    <fill>
      <patternFill patternType="solid">
        <fgColor theme="3" tint="0.59999389629810485"/>
        <bgColor theme="4" tint="0.79998168889431442"/>
      </patternFill>
    </fill>
    <fill>
      <patternFill patternType="solid">
        <fgColor theme="3" tint="0.39997558519241921"/>
        <bgColor theme="4" tint="0.79998168889431442"/>
      </patternFill>
    </fill>
    <fill>
      <patternFill patternType="solid">
        <fgColor theme="3" tint="-0.249977111117893"/>
        <bgColor theme="4" tint="0.79998168889431442"/>
      </patternFill>
    </fill>
  </fills>
  <borders count="1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style="medium">
        <color indexed="64"/>
      </right>
      <top style="medium">
        <color indexed="64"/>
      </top>
      <bottom style="thin">
        <color indexed="64"/>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thin">
        <color theme="0"/>
      </left>
      <right style="thin">
        <color theme="0"/>
      </right>
      <top style="thin">
        <color theme="0"/>
      </top>
      <bottom/>
      <diagonal/>
    </border>
    <border>
      <left/>
      <right style="medium">
        <color theme="0"/>
      </right>
      <top/>
      <bottom/>
      <diagonal/>
    </border>
    <border>
      <left/>
      <right style="medium">
        <color theme="0"/>
      </right>
      <top/>
      <bottom style="thin">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right style="medium">
        <color indexed="64"/>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medium">
        <color theme="0"/>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theme="0"/>
      </right>
      <top/>
      <bottom style="medium">
        <color indexed="64"/>
      </bottom>
      <diagonal/>
    </border>
    <border>
      <left style="thin">
        <color theme="1"/>
      </left>
      <right/>
      <top style="thin">
        <color theme="1"/>
      </top>
      <bottom style="medium">
        <color theme="1"/>
      </bottom>
      <diagonal/>
    </border>
    <border>
      <left style="thin">
        <color theme="1"/>
      </left>
      <right/>
      <top style="medium">
        <color theme="1"/>
      </top>
      <bottom style="thin">
        <color theme="1"/>
      </bottom>
      <diagonal/>
    </border>
    <border>
      <left/>
      <right style="medium">
        <color theme="1"/>
      </right>
      <top style="medium">
        <color theme="1"/>
      </top>
      <bottom style="thin">
        <color theme="1"/>
      </bottom>
      <diagonal/>
    </border>
    <border>
      <left/>
      <right style="medium">
        <color theme="1"/>
      </right>
      <top style="thin">
        <color theme="1"/>
      </top>
      <bottom style="medium">
        <color theme="1"/>
      </bottom>
      <diagonal/>
    </border>
    <border>
      <left style="thin">
        <color theme="0" tint="-0.499984740745262"/>
      </left>
      <right/>
      <top/>
      <bottom style="thin">
        <color theme="0" tint="-0.499984740745262"/>
      </bottom>
      <diagonal/>
    </border>
    <border>
      <left style="medium">
        <color theme="1"/>
      </left>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bottom/>
      <diagonal/>
    </border>
    <border>
      <left/>
      <right style="medium">
        <color theme="1"/>
      </right>
      <top/>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style="medium">
        <color indexed="64"/>
      </left>
      <right style="thin">
        <color theme="1"/>
      </right>
      <top style="thin">
        <color theme="1"/>
      </top>
      <bottom/>
      <diagonal/>
    </border>
    <border>
      <left style="medium">
        <color indexed="64"/>
      </left>
      <right style="thin">
        <color theme="1"/>
      </right>
      <top/>
      <bottom style="thin">
        <color theme="1"/>
      </bottom>
      <diagonal/>
    </border>
    <border>
      <left style="medium">
        <color indexed="64"/>
      </left>
      <right style="thin">
        <color theme="1"/>
      </right>
      <top style="thin">
        <color theme="1"/>
      </top>
      <bottom style="medium">
        <color theme="1"/>
      </bottom>
      <diagonal/>
    </border>
    <border>
      <left style="thin">
        <color theme="1"/>
      </left>
      <right style="medium">
        <color indexed="64"/>
      </right>
      <top style="thin">
        <color theme="1"/>
      </top>
      <bottom style="medium">
        <color theme="1"/>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theme="1"/>
      </left>
      <right style="medium">
        <color indexed="64"/>
      </right>
      <top style="thin">
        <color theme="1"/>
      </top>
      <bottom/>
      <diagonal/>
    </border>
    <border>
      <left style="thin">
        <color theme="0" tint="-0.499984740745262"/>
      </left>
      <right/>
      <top style="thin">
        <color theme="0" tint="-0.499984740745262"/>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style="medium">
        <color indexed="64"/>
      </right>
      <top style="thin">
        <color indexed="64"/>
      </top>
      <bottom style="hair">
        <color indexed="64"/>
      </bottom>
      <diagonal/>
    </border>
    <border diagonalUp="1" diagonalDown="1">
      <left style="hair">
        <color indexed="64"/>
      </left>
      <right style="hair">
        <color indexed="64"/>
      </right>
      <top style="thin">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theme="0"/>
      </right>
      <top/>
      <bottom/>
      <diagonal/>
    </border>
    <border>
      <left/>
      <right/>
      <top/>
      <bottom style="hair">
        <color indexed="64"/>
      </bottom>
      <diagonal/>
    </border>
    <border>
      <left/>
      <right style="hair">
        <color theme="0" tint="-0.499984740745262"/>
      </right>
      <top/>
      <bottom style="hair">
        <color indexed="64"/>
      </bottom>
      <diagonal/>
    </border>
    <border>
      <left/>
      <right style="hair">
        <color theme="0" tint="-0.499984740745262"/>
      </right>
      <top style="hair">
        <color indexed="64"/>
      </top>
      <bottom style="hair">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right style="thin">
        <color theme="0"/>
      </right>
      <top/>
      <bottom style="thin">
        <color theme="0"/>
      </bottom>
      <diagonal/>
    </border>
    <border>
      <left style="medium">
        <color indexed="64"/>
      </left>
      <right/>
      <top/>
      <bottom style="thin">
        <color indexed="64"/>
      </bottom>
      <diagonal/>
    </border>
    <border>
      <left style="thin">
        <color theme="0"/>
      </left>
      <right/>
      <top style="thin">
        <color theme="0"/>
      </top>
      <bottom style="medium">
        <color theme="1"/>
      </bottom>
      <diagonal/>
    </border>
    <border>
      <left/>
      <right/>
      <top style="thin">
        <color theme="0"/>
      </top>
      <bottom style="medium">
        <color theme="1"/>
      </bottom>
      <diagonal/>
    </border>
    <border>
      <left/>
      <right style="medium">
        <color theme="1"/>
      </right>
      <top style="thin">
        <color theme="0"/>
      </top>
      <bottom style="medium">
        <color theme="1"/>
      </bottom>
      <diagonal/>
    </border>
    <border>
      <left style="medium">
        <color theme="1"/>
      </left>
      <right style="thin">
        <color theme="0"/>
      </right>
      <top style="medium">
        <color theme="1"/>
      </top>
      <bottom/>
      <diagonal/>
    </border>
    <border>
      <left style="medium">
        <color theme="1"/>
      </left>
      <right style="thin">
        <color theme="0"/>
      </right>
      <top/>
      <bottom style="medium">
        <color theme="1"/>
      </bottom>
      <diagonal/>
    </border>
    <border>
      <left style="thin">
        <color theme="0"/>
      </left>
      <right/>
      <top style="medium">
        <color theme="1"/>
      </top>
      <bottom style="thin">
        <color theme="0"/>
      </bottom>
      <diagonal/>
    </border>
    <border>
      <left/>
      <right/>
      <top style="medium">
        <color theme="1"/>
      </top>
      <bottom style="thin">
        <color theme="0"/>
      </bottom>
      <diagonal/>
    </border>
    <border>
      <left/>
      <right style="medium">
        <color theme="1"/>
      </right>
      <top style="medium">
        <color theme="1"/>
      </top>
      <bottom style="thin">
        <color theme="0"/>
      </bottom>
      <diagonal/>
    </border>
    <border>
      <left style="medium">
        <color theme="1"/>
      </left>
      <right/>
      <top style="medium">
        <color theme="1"/>
      </top>
      <bottom/>
      <diagonal/>
    </border>
    <border>
      <left/>
      <right style="thin">
        <color theme="1"/>
      </right>
      <top style="medium">
        <color theme="1"/>
      </top>
      <bottom/>
      <diagonal/>
    </border>
    <border>
      <left/>
      <right style="thin">
        <color theme="1"/>
      </right>
      <top/>
      <bottom/>
      <diagonal/>
    </border>
    <border>
      <left style="medium">
        <color theme="1"/>
      </left>
      <right/>
      <top/>
      <bottom style="medium">
        <color theme="1"/>
      </bottom>
      <diagonal/>
    </border>
    <border>
      <left/>
      <right style="thin">
        <color theme="1"/>
      </right>
      <top/>
      <bottom style="medium">
        <color theme="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1"/>
      </top>
      <bottom style="medium">
        <color theme="1"/>
      </bottom>
      <diagonal/>
    </border>
  </borders>
  <cellStyleXfs count="8">
    <xf numFmtId="0" fontId="0" fillId="0" borderId="0"/>
    <xf numFmtId="9" fontId="1" fillId="0" borderId="0" applyFont="0" applyFill="0" applyBorder="0" applyAlignment="0" applyProtection="0"/>
    <xf numFmtId="0" fontId="10" fillId="0" borderId="0" applyNumberForma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1" fillId="0" borderId="0"/>
    <xf numFmtId="0" fontId="23" fillId="0" borderId="0"/>
  </cellStyleXfs>
  <cellXfs count="702">
    <xf numFmtId="0" fontId="0" fillId="0" borderId="0" xfId="0"/>
    <xf numFmtId="0" fontId="0" fillId="0" borderId="0" xfId="0"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4" borderId="0" xfId="0" applyFont="1" applyFill="1" applyAlignment="1">
      <alignment vertical="center"/>
    </xf>
    <xf numFmtId="0" fontId="5" fillId="4" borderId="0" xfId="0" applyFont="1" applyFill="1"/>
    <xf numFmtId="0" fontId="5" fillId="4" borderId="0" xfId="0" applyFont="1" applyFill="1" applyAlignment="1">
      <alignment vertical="center" wrapText="1"/>
    </xf>
    <xf numFmtId="0" fontId="12" fillId="4" borderId="0" xfId="0" applyFont="1" applyFill="1" applyAlignment="1">
      <alignment vertical="center"/>
    </xf>
    <xf numFmtId="0" fontId="12" fillId="0" borderId="0" xfId="0" applyFont="1" applyAlignment="1">
      <alignment vertical="center"/>
    </xf>
    <xf numFmtId="0" fontId="13" fillId="4" borderId="0" xfId="2" quotePrefix="1" applyFont="1" applyFill="1" applyBorder="1" applyAlignment="1">
      <alignment horizontal="left" vertical="center"/>
    </xf>
    <xf numFmtId="0" fontId="15" fillId="4" borderId="0" xfId="0" applyFont="1" applyFill="1" applyAlignment="1">
      <alignment vertical="center"/>
    </xf>
    <xf numFmtId="0" fontId="16" fillId="4" borderId="0" xfId="0" applyFont="1" applyFill="1" applyAlignment="1">
      <alignment horizontal="right" vertical="center"/>
    </xf>
    <xf numFmtId="0" fontId="15" fillId="4" borderId="0" xfId="0" applyFont="1" applyFill="1" applyAlignment="1">
      <alignment horizontal="center" vertical="center"/>
    </xf>
    <xf numFmtId="0" fontId="17" fillId="4" borderId="0" xfId="0" applyFont="1" applyFill="1" applyAlignment="1">
      <alignment vertical="center"/>
    </xf>
    <xf numFmtId="0" fontId="5" fillId="4" borderId="0" xfId="0" applyFont="1" applyFill="1" applyAlignment="1">
      <alignment horizontal="left" vertical="center" wrapText="1"/>
    </xf>
    <xf numFmtId="0" fontId="24" fillId="4" borderId="0" xfId="0" applyFont="1" applyFill="1" applyAlignment="1">
      <alignment vertical="center"/>
    </xf>
    <xf numFmtId="0" fontId="5" fillId="5" borderId="1" xfId="0" applyFont="1" applyFill="1" applyBorder="1" applyAlignment="1">
      <alignment vertical="center"/>
    </xf>
    <xf numFmtId="42" fontId="25" fillId="4" borderId="0" xfId="3" applyNumberFormat="1" applyFont="1" applyFill="1" applyBorder="1" applyAlignment="1">
      <alignment vertical="center"/>
    </xf>
    <xf numFmtId="0" fontId="0" fillId="0" borderId="0" xfId="0" applyAlignment="1">
      <alignment horizontal="center" vertical="center"/>
    </xf>
    <xf numFmtId="0" fontId="6" fillId="4" borderId="0" xfId="0" applyFont="1" applyFill="1" applyAlignment="1">
      <alignment vertical="center"/>
    </xf>
    <xf numFmtId="0" fontId="5" fillId="4" borderId="0" xfId="0" applyFont="1" applyFill="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4" borderId="0" xfId="0" applyFill="1"/>
    <xf numFmtId="0" fontId="12" fillId="4" borderId="0" xfId="0" applyFont="1" applyFill="1"/>
    <xf numFmtId="0" fontId="0" fillId="4" borderId="0" xfId="0" applyFill="1" applyAlignment="1">
      <alignment vertical="top"/>
    </xf>
    <xf numFmtId="0" fontId="4" fillId="4" borderId="0" xfId="0" applyFont="1" applyFill="1" applyAlignment="1">
      <alignment vertical="top"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0" xfId="0" applyAlignment="1">
      <alignment horizontal="right" vertical="center"/>
    </xf>
    <xf numFmtId="0" fontId="6" fillId="5" borderId="6" xfId="0" applyFont="1" applyFill="1" applyBorder="1" applyAlignment="1">
      <alignment horizontal="right" vertical="center" wrapText="1"/>
    </xf>
    <xf numFmtId="0" fontId="2" fillId="0" borderId="7" xfId="0" applyFont="1" applyBorder="1" applyAlignment="1">
      <alignment horizontal="center" vertical="center"/>
    </xf>
    <xf numFmtId="0" fontId="2" fillId="0" borderId="25" xfId="0" applyFont="1" applyBorder="1" applyAlignment="1">
      <alignment horizontal="center" vertical="center"/>
    </xf>
    <xf numFmtId="0" fontId="2" fillId="0" borderId="36" xfId="0" applyFont="1" applyBorder="1"/>
    <xf numFmtId="0" fontId="0" fillId="0" borderId="37" xfId="0" applyBorder="1"/>
    <xf numFmtId="0" fontId="0" fillId="0" borderId="38" xfId="0" applyBorder="1"/>
    <xf numFmtId="0" fontId="0" fillId="0" borderId="26" xfId="0" applyBorder="1"/>
    <xf numFmtId="0" fontId="0" fillId="0" borderId="27" xfId="0" applyBorder="1" applyAlignment="1">
      <alignment horizontal="right" vertical="center"/>
    </xf>
    <xf numFmtId="0" fontId="0" fillId="0" borderId="27" xfId="0" applyBorder="1" applyAlignment="1">
      <alignment horizontal="center" vertical="center"/>
    </xf>
    <xf numFmtId="0" fontId="0" fillId="0" borderId="28" xfId="0" applyBorder="1"/>
    <xf numFmtId="0" fontId="0" fillId="0" borderId="40" xfId="0" applyBorder="1" applyAlignment="1">
      <alignment horizontal="center" vertical="center"/>
    </xf>
    <xf numFmtId="0" fontId="0" fillId="0" borderId="0" xfId="0" applyAlignment="1">
      <alignment vertical="center" wrapText="1"/>
    </xf>
    <xf numFmtId="0" fontId="0" fillId="15" borderId="0" xfId="0" applyFill="1" applyAlignment="1">
      <alignment vertical="center" wrapText="1"/>
    </xf>
    <xf numFmtId="0" fontId="0" fillId="16" borderId="0" xfId="0" applyFill="1" applyAlignment="1">
      <alignment vertical="center" wrapText="1"/>
    </xf>
    <xf numFmtId="0" fontId="0" fillId="0" borderId="29" xfId="0" applyBorder="1" applyAlignment="1">
      <alignment vertical="center" wrapText="1"/>
    </xf>
    <xf numFmtId="0" fontId="0" fillId="15" borderId="29" xfId="0" applyFill="1" applyBorder="1" applyAlignment="1">
      <alignment vertical="center" wrapText="1"/>
    </xf>
    <xf numFmtId="0" fontId="0" fillId="16" borderId="29" xfId="0" applyFill="1" applyBorder="1" applyAlignment="1">
      <alignment vertical="center" wrapText="1"/>
    </xf>
    <xf numFmtId="0" fontId="12" fillId="0" borderId="29" xfId="0" applyFont="1" applyBorder="1" applyAlignment="1">
      <alignment horizontal="left" vertical="center" wrapText="1"/>
    </xf>
    <xf numFmtId="0" fontId="2" fillId="0" borderId="30" xfId="0" applyFont="1" applyBorder="1" applyAlignment="1">
      <alignment horizontal="center"/>
    </xf>
    <xf numFmtId="0" fontId="2" fillId="0" borderId="31" xfId="0" applyFont="1" applyBorder="1"/>
    <xf numFmtId="0" fontId="2" fillId="0" borderId="32" xfId="0" applyFont="1" applyBorder="1"/>
    <xf numFmtId="0" fontId="0" fillId="16" borderId="45" xfId="0" applyFill="1" applyBorder="1" applyAlignment="1">
      <alignment vertical="center" wrapText="1"/>
    </xf>
    <xf numFmtId="0" fontId="12" fillId="0" borderId="45" xfId="0" applyFont="1" applyBorder="1" applyAlignment="1">
      <alignment horizontal="left" vertical="center" wrapText="1"/>
    </xf>
    <xf numFmtId="0" fontId="12" fillId="0" borderId="34" xfId="0" applyFont="1" applyBorder="1" applyAlignment="1">
      <alignment horizontal="left" vertical="center" wrapText="1"/>
    </xf>
    <xf numFmtId="0" fontId="0" fillId="0" borderId="34" xfId="0" applyBorder="1" applyAlignment="1">
      <alignment vertical="center" wrapText="1"/>
    </xf>
    <xf numFmtId="0" fontId="12" fillId="0" borderId="35" xfId="0" applyFont="1" applyBorder="1" applyAlignment="1">
      <alignment horizontal="left" vertical="center" wrapText="1"/>
    </xf>
    <xf numFmtId="0" fontId="27" fillId="17" borderId="0" xfId="0" applyFont="1" applyFill="1" applyAlignment="1">
      <alignment horizontal="center" vertical="center" wrapText="1"/>
    </xf>
    <xf numFmtId="0" fontId="31" fillId="10" borderId="16" xfId="0" applyFont="1" applyFill="1" applyBorder="1" applyAlignment="1">
      <alignment horizontal="center" vertical="center" wrapText="1"/>
    </xf>
    <xf numFmtId="0" fontId="31" fillId="10" borderId="11" xfId="0" applyFont="1" applyFill="1" applyBorder="1" applyAlignment="1">
      <alignment horizontal="center" vertical="center" wrapText="1"/>
    </xf>
    <xf numFmtId="0" fontId="32" fillId="11" borderId="20" xfId="0" applyFont="1" applyFill="1" applyBorder="1" applyAlignment="1">
      <alignment horizontal="center" vertical="center" wrapText="1"/>
    </xf>
    <xf numFmtId="0" fontId="32" fillId="0" borderId="10" xfId="0" applyFont="1" applyBorder="1" applyAlignment="1">
      <alignment horizontal="center" vertical="center" wrapText="1"/>
    </xf>
    <xf numFmtId="0" fontId="32" fillId="12" borderId="20" xfId="0" applyFont="1" applyFill="1" applyBorder="1" applyAlignment="1">
      <alignment horizontal="center" vertical="center" wrapText="1"/>
    </xf>
    <xf numFmtId="0" fontId="32" fillId="13" borderId="20" xfId="0" applyFont="1" applyFill="1" applyBorder="1" applyAlignment="1">
      <alignment horizontal="center" vertical="center" wrapText="1"/>
    </xf>
    <xf numFmtId="0" fontId="28" fillId="5" borderId="29" xfId="0" applyFont="1" applyFill="1" applyBorder="1" applyAlignment="1">
      <alignment horizontal="center" vertical="center"/>
    </xf>
    <xf numFmtId="0" fontId="28" fillId="5" borderId="34" xfId="0" applyFont="1" applyFill="1" applyBorder="1" applyAlignment="1">
      <alignment horizontal="center" vertical="center"/>
    </xf>
    <xf numFmtId="0" fontId="28" fillId="5" borderId="31" xfId="0" applyFont="1" applyFill="1" applyBorder="1" applyAlignment="1">
      <alignment horizontal="center" vertical="center"/>
    </xf>
    <xf numFmtId="0" fontId="28" fillId="5" borderId="32" xfId="0" applyFont="1" applyFill="1" applyBorder="1" applyAlignment="1">
      <alignment vertical="center"/>
    </xf>
    <xf numFmtId="0" fontId="28" fillId="5" borderId="45" xfId="0" applyFont="1" applyFill="1" applyBorder="1" applyAlignment="1">
      <alignment vertical="center"/>
    </xf>
    <xf numFmtId="0" fontId="28" fillId="5" borderId="35" xfId="0" applyFont="1" applyFill="1" applyBorder="1" applyAlignment="1">
      <alignment vertical="center"/>
    </xf>
    <xf numFmtId="0" fontId="6" fillId="5" borderId="29" xfId="0" applyFont="1" applyFill="1" applyBorder="1" applyAlignment="1">
      <alignment horizontal="left" vertical="center" wrapText="1"/>
    </xf>
    <xf numFmtId="0" fontId="18" fillId="19" borderId="34" xfId="0" applyFont="1" applyFill="1" applyBorder="1" applyAlignment="1">
      <alignment horizontal="right" vertical="center"/>
    </xf>
    <xf numFmtId="0" fontId="6" fillId="5" borderId="25" xfId="0" applyFont="1" applyFill="1" applyBorder="1" applyAlignment="1">
      <alignment vertical="center" wrapText="1"/>
    </xf>
    <xf numFmtId="0" fontId="6" fillId="5" borderId="15" xfId="0" applyFont="1" applyFill="1" applyBorder="1" applyAlignment="1">
      <alignment vertical="center" wrapText="1"/>
    </xf>
    <xf numFmtId="0" fontId="6" fillId="5" borderId="50" xfId="0" applyFont="1" applyFill="1" applyBorder="1" applyAlignment="1">
      <alignment vertical="center" wrapText="1"/>
    </xf>
    <xf numFmtId="0" fontId="6" fillId="5" borderId="52"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xf>
    <xf numFmtId="0" fontId="6" fillId="5" borderId="56" xfId="0" applyFont="1" applyFill="1" applyBorder="1" applyAlignment="1">
      <alignment horizontal="left" vertical="center" wrapText="1"/>
    </xf>
    <xf numFmtId="0" fontId="6" fillId="5" borderId="51" xfId="0" applyFont="1" applyFill="1" applyBorder="1" applyAlignment="1">
      <alignment vertical="center" wrapText="1"/>
    </xf>
    <xf numFmtId="0" fontId="6" fillId="5" borderId="57"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vertical="center" wrapText="1"/>
    </xf>
    <xf numFmtId="0" fontId="28" fillId="5" borderId="13" xfId="0" applyFont="1" applyFill="1" applyBorder="1" applyAlignment="1">
      <alignment horizontal="left" vertical="center"/>
    </xf>
    <xf numFmtId="0" fontId="5" fillId="5" borderId="49" xfId="0" applyFont="1" applyFill="1" applyBorder="1" applyAlignment="1">
      <alignment vertical="center"/>
    </xf>
    <xf numFmtId="0" fontId="28" fillId="5" borderId="15" xfId="0" applyFont="1" applyFill="1" applyBorder="1" applyAlignment="1">
      <alignment horizontal="left" vertical="center"/>
    </xf>
    <xf numFmtId="0" fontId="28" fillId="5" borderId="49" xfId="0" applyFont="1" applyFill="1" applyBorder="1" applyAlignment="1">
      <alignment horizontal="center" vertical="center" wrapText="1"/>
    </xf>
    <xf numFmtId="168" fontId="32" fillId="0" borderId="10" xfId="0" applyNumberFormat="1" applyFont="1" applyBorder="1" applyAlignment="1">
      <alignment horizontal="center" vertical="center" wrapText="1"/>
    </xf>
    <xf numFmtId="3" fontId="19" fillId="19" borderId="48" xfId="0" applyNumberFormat="1" applyFont="1" applyFill="1" applyBorder="1" applyAlignment="1">
      <alignment horizontal="right" vertical="center"/>
    </xf>
    <xf numFmtId="3" fontId="19" fillId="19" borderId="49" xfId="0" applyNumberFormat="1" applyFont="1" applyFill="1" applyBorder="1" applyAlignment="1">
      <alignment horizontal="right" vertical="center"/>
    </xf>
    <xf numFmtId="3" fontId="18" fillId="19" borderId="1" xfId="0" applyNumberFormat="1" applyFont="1" applyFill="1" applyBorder="1" applyAlignment="1">
      <alignment horizontal="right" vertical="center"/>
    </xf>
    <xf numFmtId="3" fontId="18" fillId="19" borderId="49" xfId="0" applyNumberFormat="1" applyFont="1" applyFill="1" applyBorder="1" applyAlignment="1">
      <alignment horizontal="right" vertical="center"/>
    </xf>
    <xf numFmtId="0" fontId="6" fillId="5" borderId="61" xfId="0" applyFont="1" applyFill="1" applyBorder="1" applyAlignment="1">
      <alignment vertical="center" wrapText="1"/>
    </xf>
    <xf numFmtId="0" fontId="6" fillId="5" borderId="66" xfId="0" applyFont="1" applyFill="1" applyBorder="1" applyAlignment="1">
      <alignment horizontal="left" vertical="center" wrapText="1"/>
    </xf>
    <xf numFmtId="0" fontId="6" fillId="5" borderId="68" xfId="0" applyFont="1" applyFill="1" applyBorder="1" applyAlignment="1">
      <alignment horizontal="left" vertical="center" wrapText="1"/>
    </xf>
    <xf numFmtId="0" fontId="6" fillId="5" borderId="69" xfId="0" applyFont="1" applyFill="1" applyBorder="1" applyAlignment="1">
      <alignment horizontal="left" vertical="center" wrapText="1"/>
    </xf>
    <xf numFmtId="0" fontId="0" fillId="0" borderId="17" xfId="0" applyBorder="1"/>
    <xf numFmtId="0" fontId="0" fillId="0" borderId="19" xfId="0" applyBorder="1" applyAlignment="1">
      <alignment horizontal="right" vertical="center"/>
    </xf>
    <xf numFmtId="0" fontId="0" fillId="0" borderId="19" xfId="0" applyBorder="1" applyAlignment="1">
      <alignment horizontal="center" vertical="center"/>
    </xf>
    <xf numFmtId="0" fontId="0" fillId="0" borderId="70" xfId="0" applyBorder="1" applyAlignment="1">
      <alignment horizontal="center" vertical="center"/>
    </xf>
    <xf numFmtId="0" fontId="0" fillId="0" borderId="18" xfId="0" applyBorder="1"/>
    <xf numFmtId="0" fontId="0" fillId="0" borderId="71" xfId="0" applyBorder="1"/>
    <xf numFmtId="0" fontId="0" fillId="0" borderId="72" xfId="0" applyBorder="1"/>
    <xf numFmtId="0" fontId="0" fillId="0" borderId="9" xfId="0" applyBorder="1"/>
    <xf numFmtId="0" fontId="0" fillId="0" borderId="73" xfId="0" applyBorder="1" applyAlignment="1">
      <alignment horizontal="righ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10" xfId="0" applyBorder="1"/>
    <xf numFmtId="0" fontId="0" fillId="0" borderId="12" xfId="0" applyBorder="1"/>
    <xf numFmtId="0" fontId="12" fillId="0" borderId="13" xfId="0" applyFont="1" applyBorder="1" applyAlignment="1">
      <alignment horizontal="left" vertical="center" wrapText="1"/>
    </xf>
    <xf numFmtId="0" fontId="12" fillId="0" borderId="12"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3" borderId="29" xfId="0" applyFont="1" applyFill="1" applyBorder="1" applyAlignment="1" applyProtection="1">
      <alignment horizontal="left"/>
      <protection locked="0"/>
    </xf>
    <xf numFmtId="0" fontId="12" fillId="3" borderId="29" xfId="0" applyFont="1" applyFill="1" applyBorder="1" applyAlignment="1" applyProtection="1">
      <alignment horizontal="center"/>
      <protection locked="0"/>
    </xf>
    <xf numFmtId="14" fontId="12" fillId="3" borderId="29" xfId="0" applyNumberFormat="1" applyFont="1" applyFill="1" applyBorder="1" applyAlignment="1" applyProtection="1">
      <alignment horizontal="center"/>
      <protection locked="0"/>
    </xf>
    <xf numFmtId="0" fontId="19" fillId="23" borderId="29" xfId="0" applyFont="1" applyFill="1" applyBorder="1" applyAlignment="1">
      <alignment horizontal="center" vertical="center" wrapText="1"/>
    </xf>
    <xf numFmtId="0" fontId="6" fillId="5" borderId="0" xfId="0" applyFont="1" applyFill="1" applyAlignment="1">
      <alignment horizontal="left" vertical="center" wrapText="1"/>
    </xf>
    <xf numFmtId="0" fontId="12" fillId="5" borderId="0" xfId="0" applyFont="1" applyFill="1" applyAlignment="1">
      <alignment horizontal="right" vertical="center"/>
    </xf>
    <xf numFmtId="0" fontId="12" fillId="5" borderId="0" xfId="0" applyFont="1" applyFill="1"/>
    <xf numFmtId="0" fontId="12" fillId="5" borderId="0" xfId="0" applyFont="1" applyFill="1" applyAlignment="1">
      <alignment horizontal="left" vertical="center"/>
    </xf>
    <xf numFmtId="0" fontId="5" fillId="5" borderId="0" xfId="0" applyFont="1" applyFill="1" applyAlignment="1">
      <alignment horizontal="right" vertical="center"/>
    </xf>
    <xf numFmtId="0" fontId="5" fillId="5" borderId="0" xfId="0" applyFont="1" applyFill="1" applyAlignment="1">
      <alignment horizontal="left" vertical="center"/>
    </xf>
    <xf numFmtId="0" fontId="28" fillId="5" borderId="12"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6" fillId="7" borderId="79" xfId="0" applyFont="1" applyFill="1" applyBorder="1" applyAlignment="1">
      <alignment horizontal="center" vertical="center"/>
    </xf>
    <xf numFmtId="0" fontId="5" fillId="5" borderId="0" xfId="0" applyFont="1" applyFill="1"/>
    <xf numFmtId="0" fontId="0" fillId="5" borderId="0" xfId="0" applyFill="1"/>
    <xf numFmtId="44" fontId="19" fillId="22" borderId="29" xfId="0" applyNumberFormat="1" applyFont="1" applyFill="1" applyBorder="1" applyAlignment="1">
      <alignment horizontal="center" vertical="center"/>
    </xf>
    <xf numFmtId="0" fontId="5" fillId="0" borderId="84" xfId="0" applyFont="1" applyBorder="1" applyAlignment="1">
      <alignment horizontal="left" vertical="center" wrapText="1"/>
    </xf>
    <xf numFmtId="0" fontId="5" fillId="0" borderId="85" xfId="0" applyFont="1" applyBorder="1" applyAlignment="1">
      <alignment horizontal="left" vertical="center" wrapText="1"/>
    </xf>
    <xf numFmtId="0" fontId="6" fillId="5" borderId="8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8" fillId="9" borderId="82" xfId="0" applyFont="1" applyFill="1" applyBorder="1" applyAlignment="1">
      <alignment horizontal="center" vertical="center" wrapText="1"/>
    </xf>
    <xf numFmtId="0" fontId="18" fillId="9" borderId="83" xfId="0" applyFont="1" applyFill="1" applyBorder="1" applyAlignment="1">
      <alignment horizontal="center" vertical="center" wrapText="1"/>
    </xf>
    <xf numFmtId="164" fontId="19" fillId="19" borderId="1" xfId="0" applyNumberFormat="1" applyFont="1" applyFill="1" applyBorder="1" applyAlignment="1">
      <alignment horizontal="center" vertical="center" wrapText="1"/>
    </xf>
    <xf numFmtId="17" fontId="43" fillId="5" borderId="1" xfId="0" applyNumberFormat="1"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Alignment="1">
      <alignment wrapText="1"/>
    </xf>
    <xf numFmtId="1" fontId="0" fillId="4" borderId="29" xfId="0" applyNumberFormat="1" applyFill="1" applyBorder="1" applyAlignment="1">
      <alignment horizontal="center" vertical="center"/>
    </xf>
    <xf numFmtId="169" fontId="0" fillId="4" borderId="29" xfId="0" applyNumberFormat="1" applyFill="1" applyBorder="1" applyAlignment="1">
      <alignment horizontal="center" vertical="center" wrapText="1"/>
    </xf>
    <xf numFmtId="169" fontId="0" fillId="4" borderId="29" xfId="0" applyNumberFormat="1" applyFill="1" applyBorder="1" applyAlignment="1">
      <alignment horizontal="center" vertical="center"/>
    </xf>
    <xf numFmtId="1" fontId="0" fillId="28" borderId="34" xfId="0" applyNumberFormat="1" applyFill="1" applyBorder="1" applyAlignment="1">
      <alignment horizontal="center" vertical="center"/>
    </xf>
    <xf numFmtId="169" fontId="0" fillId="4" borderId="34" xfId="0" applyNumberFormat="1" applyFill="1" applyBorder="1" applyAlignment="1">
      <alignment horizontal="center" vertical="center" wrapText="1"/>
    </xf>
    <xf numFmtId="0" fontId="2" fillId="30" borderId="29"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6" fillId="5" borderId="0" xfId="0" applyFont="1" applyFill="1" applyAlignment="1">
      <alignment horizontal="center" vertical="center" wrapText="1"/>
    </xf>
    <xf numFmtId="0" fontId="49" fillId="21" borderId="6" xfId="0" applyFont="1" applyFill="1" applyBorder="1" applyAlignment="1">
      <alignment horizontal="right" vertical="center" wrapText="1"/>
    </xf>
    <xf numFmtId="0" fontId="49" fillId="21" borderId="6" xfId="0" applyFont="1" applyFill="1" applyBorder="1" applyAlignment="1">
      <alignment horizontal="center" vertical="center" wrapText="1"/>
    </xf>
    <xf numFmtId="0" fontId="49" fillId="21" borderId="43" xfId="0" applyFont="1" applyFill="1" applyBorder="1" applyAlignment="1">
      <alignment horizontal="center" vertical="center" wrapText="1"/>
    </xf>
    <xf numFmtId="167" fontId="5" fillId="3" borderId="29" xfId="0" applyNumberFormat="1" applyFont="1" applyFill="1" applyBorder="1" applyAlignment="1" applyProtection="1">
      <alignment horizontal="center" vertical="center"/>
      <protection locked="0"/>
    </xf>
    <xf numFmtId="44" fontId="25" fillId="19" borderId="29" xfId="0" applyNumberFormat="1" applyFont="1" applyFill="1" applyBorder="1" applyAlignment="1" applyProtection="1">
      <alignment horizontal="center" vertical="center"/>
      <protection locked="0"/>
    </xf>
    <xf numFmtId="0" fontId="0" fillId="4" borderId="0" xfId="0" applyFill="1" applyAlignment="1">
      <alignment horizontal="center"/>
    </xf>
    <xf numFmtId="166" fontId="5" fillId="3" borderId="29" xfId="0" applyNumberFormat="1" applyFont="1"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vertical="center"/>
    </xf>
    <xf numFmtId="0" fontId="0" fillId="0" borderId="14" xfId="0" applyBorder="1" applyAlignment="1">
      <alignment horizontal="center" vertical="center"/>
    </xf>
    <xf numFmtId="0" fontId="0" fillId="0" borderId="15" xfId="0" applyBorder="1" applyAlignment="1">
      <alignment vertical="center"/>
    </xf>
    <xf numFmtId="168" fontId="32" fillId="14" borderId="10" xfId="0" applyNumberFormat="1" applyFont="1" applyFill="1" applyBorder="1" applyAlignment="1">
      <alignment horizontal="center" vertical="center" wrapText="1"/>
    </xf>
    <xf numFmtId="168" fontId="33" fillId="0" borderId="10" xfId="0" applyNumberFormat="1" applyFont="1" applyBorder="1" applyAlignment="1">
      <alignment horizontal="center" vertical="center" wrapText="1"/>
    </xf>
    <xf numFmtId="0" fontId="41" fillId="0" borderId="0" xfId="0" applyFont="1" applyAlignment="1">
      <alignment horizontal="center" vertical="center" wrapText="1"/>
    </xf>
    <xf numFmtId="0" fontId="54" fillId="5" borderId="1" xfId="0" applyFont="1" applyFill="1" applyBorder="1" applyAlignment="1">
      <alignment horizontal="center" vertical="center" wrapText="1"/>
    </xf>
    <xf numFmtId="0" fontId="2" fillId="30" borderId="66" xfId="0" applyFont="1" applyFill="1" applyBorder="1" applyAlignment="1">
      <alignment horizontal="center" vertical="center" wrapText="1"/>
    </xf>
    <xf numFmtId="0" fontId="0" fillId="4" borderId="64" xfId="0" applyFill="1" applyBorder="1" applyAlignment="1">
      <alignment horizontal="left" vertical="center" wrapText="1"/>
    </xf>
    <xf numFmtId="169" fontId="0" fillId="4" borderId="66" xfId="0" applyNumberFormat="1" applyFill="1" applyBorder="1" applyAlignment="1">
      <alignment horizontal="center" vertical="center"/>
    </xf>
    <xf numFmtId="0" fontId="0" fillId="4" borderId="100" xfId="0" applyFill="1" applyBorder="1" applyAlignment="1">
      <alignment horizontal="left" vertical="center" wrapText="1"/>
    </xf>
    <xf numFmtId="169" fontId="0" fillId="4" borderId="101" xfId="0" applyNumberFormat="1" applyFill="1" applyBorder="1" applyAlignment="1">
      <alignment horizontal="center" vertical="center" wrapText="1"/>
    </xf>
    <xf numFmtId="0" fontId="46" fillId="31" borderId="9" xfId="0" applyFont="1" applyFill="1" applyBorder="1"/>
    <xf numFmtId="0" fontId="0" fillId="31" borderId="73" xfId="0" applyFill="1" applyBorder="1"/>
    <xf numFmtId="0" fontId="0" fillId="31" borderId="10" xfId="0" applyFill="1" applyBorder="1"/>
    <xf numFmtId="0" fontId="52" fillId="4" borderId="0" xfId="0" applyFont="1" applyFill="1"/>
    <xf numFmtId="0" fontId="6" fillId="5" borderId="49" xfId="0" applyFont="1" applyFill="1" applyBorder="1" applyAlignment="1">
      <alignment vertical="center" wrapText="1"/>
    </xf>
    <xf numFmtId="0" fontId="5" fillId="3" borderId="1" xfId="0" applyFont="1" applyFill="1" applyBorder="1" applyAlignment="1" applyProtection="1">
      <alignment horizontal="right" vertical="center"/>
      <protection locked="0"/>
    </xf>
    <xf numFmtId="0" fontId="5" fillId="3" borderId="1" xfId="0" applyFont="1" applyFill="1" applyBorder="1" applyAlignment="1" applyProtection="1">
      <alignment horizontal="right"/>
      <protection locked="0"/>
    </xf>
    <xf numFmtId="0" fontId="28" fillId="3" borderId="29" xfId="0" applyFont="1" applyFill="1" applyBorder="1" applyAlignment="1" applyProtection="1">
      <alignment horizontal="right" vertical="center"/>
      <protection locked="0"/>
    </xf>
    <xf numFmtId="0" fontId="28" fillId="3" borderId="31" xfId="0" applyFont="1" applyFill="1" applyBorder="1" applyAlignment="1" applyProtection="1">
      <alignment horizontal="right" vertical="center"/>
      <protection locked="0"/>
    </xf>
    <xf numFmtId="0" fontId="26" fillId="3" borderId="5" xfId="0" applyFont="1" applyFill="1" applyBorder="1" applyAlignment="1" applyProtection="1">
      <alignment horizontal="center" vertical="center" wrapText="1"/>
      <protection locked="0"/>
    </xf>
    <xf numFmtId="0" fontId="0" fillId="3" borderId="43" xfId="0" applyFill="1" applyBorder="1" applyAlignment="1" applyProtection="1">
      <alignment horizontal="center" vertical="center"/>
      <protection locked="0"/>
    </xf>
    <xf numFmtId="164" fontId="0" fillId="3" borderId="5" xfId="0" applyNumberFormat="1" applyFill="1" applyBorder="1" applyAlignment="1" applyProtection="1">
      <alignment horizontal="center" vertical="center"/>
      <protection locked="0"/>
    </xf>
    <xf numFmtId="164" fontId="0" fillId="3" borderId="43" xfId="0" applyNumberFormat="1" applyFill="1" applyBorder="1" applyAlignment="1" applyProtection="1">
      <alignment horizontal="center" vertical="center"/>
      <protection locked="0"/>
    </xf>
    <xf numFmtId="0" fontId="26" fillId="3" borderId="43" xfId="0" applyFont="1" applyFill="1" applyBorder="1" applyAlignment="1" applyProtection="1">
      <alignment horizontal="center" vertical="center" wrapText="1"/>
      <protection locked="0"/>
    </xf>
    <xf numFmtId="0" fontId="26" fillId="32" borderId="5" xfId="0" applyFont="1" applyFill="1" applyBorder="1" applyAlignment="1" applyProtection="1">
      <alignment horizontal="center" vertical="center" wrapText="1"/>
      <protection locked="0"/>
    </xf>
    <xf numFmtId="0" fontId="36" fillId="19" borderId="42" xfId="0" applyFont="1" applyFill="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41" fillId="3" borderId="87" xfId="0" applyFont="1" applyFill="1" applyBorder="1" applyAlignment="1" applyProtection="1">
      <alignment horizontal="left" vertical="center" wrapText="1"/>
      <protection locked="0"/>
    </xf>
    <xf numFmtId="0" fontId="48" fillId="25" borderId="1" xfId="0" applyFont="1" applyFill="1" applyBorder="1" applyAlignment="1" applyProtection="1">
      <alignment horizontal="center" vertical="center" wrapText="1"/>
      <protection locked="0"/>
    </xf>
    <xf numFmtId="4" fontId="43" fillId="3" borderId="1" xfId="0" applyNumberFormat="1" applyFont="1" applyFill="1" applyBorder="1" applyAlignment="1" applyProtection="1">
      <alignment horizontal="center" vertical="center" wrapText="1"/>
      <protection locked="0"/>
    </xf>
    <xf numFmtId="164" fontId="43" fillId="3" borderId="1" xfId="0" applyNumberFormat="1" applyFont="1" applyFill="1" applyBorder="1" applyAlignment="1" applyProtection="1">
      <alignment horizontal="center" vertical="center" wrapText="1"/>
      <protection locked="0"/>
    </xf>
    <xf numFmtId="0" fontId="56" fillId="4" borderId="0" xfId="0" applyFont="1" applyFill="1"/>
    <xf numFmtId="0" fontId="5" fillId="4" borderId="0" xfId="0" applyFont="1" applyFill="1" applyAlignment="1" applyProtection="1">
      <alignment vertical="center" wrapText="1"/>
      <protection locked="0"/>
    </xf>
    <xf numFmtId="0" fontId="12" fillId="4" borderId="0" xfId="0" applyFont="1" applyFill="1" applyAlignment="1" applyProtection="1">
      <alignment vertical="center"/>
      <protection locked="0"/>
    </xf>
    <xf numFmtId="0" fontId="5" fillId="4" borderId="0" xfId="0" applyFont="1" applyFill="1" applyProtection="1">
      <protection locked="0"/>
    </xf>
    <xf numFmtId="0" fontId="5" fillId="0" borderId="0" xfId="0" applyFont="1" applyProtection="1">
      <protection locked="0"/>
    </xf>
    <xf numFmtId="0" fontId="5" fillId="18" borderId="0" xfId="0" applyFont="1" applyFill="1" applyProtection="1">
      <protection locked="0"/>
    </xf>
    <xf numFmtId="170" fontId="25" fillId="19" borderId="1" xfId="0" applyNumberFormat="1" applyFont="1" applyFill="1" applyBorder="1" applyAlignment="1">
      <alignment horizontal="right" vertical="center"/>
    </xf>
    <xf numFmtId="170" fontId="5" fillId="3" borderId="1" xfId="0" applyNumberFormat="1" applyFont="1" applyFill="1" applyBorder="1" applyAlignment="1" applyProtection="1">
      <alignment horizontal="right" vertical="center"/>
      <protection locked="0"/>
    </xf>
    <xf numFmtId="3" fontId="5" fillId="3" borderId="1" xfId="0" applyNumberFormat="1" applyFont="1" applyFill="1" applyBorder="1" applyAlignment="1" applyProtection="1">
      <alignment horizontal="right" vertical="center"/>
      <protection locked="0"/>
    </xf>
    <xf numFmtId="3" fontId="25" fillId="19" borderId="1" xfId="0" applyNumberFormat="1" applyFont="1" applyFill="1" applyBorder="1" applyAlignment="1">
      <alignment horizontal="right" vertical="center"/>
    </xf>
    <xf numFmtId="3" fontId="25" fillId="19" borderId="49" xfId="0" applyNumberFormat="1" applyFont="1" applyFill="1" applyBorder="1" applyAlignment="1">
      <alignment horizontal="right" vertical="center"/>
    </xf>
    <xf numFmtId="3" fontId="25" fillId="19" borderId="29" xfId="0" applyNumberFormat="1" applyFont="1" applyFill="1" applyBorder="1" applyAlignment="1">
      <alignment horizontal="right" vertical="center"/>
    </xf>
    <xf numFmtId="3" fontId="25" fillId="19" borderId="68" xfId="0" applyNumberFormat="1" applyFont="1" applyFill="1" applyBorder="1" applyAlignment="1">
      <alignment horizontal="right" vertical="center"/>
    </xf>
    <xf numFmtId="3" fontId="5" fillId="3" borderId="29" xfId="0" applyNumberFormat="1" applyFont="1" applyFill="1" applyBorder="1" applyAlignment="1" applyProtection="1">
      <alignment horizontal="right" vertical="center"/>
      <protection locked="0"/>
    </xf>
    <xf numFmtId="1" fontId="19" fillId="19" borderId="48" xfId="0" applyNumberFormat="1" applyFont="1" applyFill="1" applyBorder="1" applyAlignment="1">
      <alignment horizontal="right" vertical="center"/>
    </xf>
    <xf numFmtId="1" fontId="19" fillId="19" borderId="49" xfId="0" applyNumberFormat="1" applyFont="1" applyFill="1" applyBorder="1" applyAlignment="1">
      <alignment horizontal="right" vertical="center"/>
    </xf>
    <xf numFmtId="0" fontId="5" fillId="18" borderId="0" xfId="0" applyFont="1" applyFill="1"/>
    <xf numFmtId="0" fontId="6" fillId="5" borderId="71" xfId="0" applyFont="1" applyFill="1" applyBorder="1" applyAlignment="1">
      <alignment vertical="top" wrapText="1"/>
    </xf>
    <xf numFmtId="0" fontId="5" fillId="5" borderId="0" xfId="0" applyFont="1" applyFill="1" applyAlignment="1">
      <alignment horizontal="center"/>
    </xf>
    <xf numFmtId="0" fontId="6" fillId="5" borderId="0" xfId="0" applyFont="1" applyFill="1" applyAlignment="1">
      <alignment vertical="top" wrapText="1"/>
    </xf>
    <xf numFmtId="0" fontId="6" fillId="5" borderId="72" xfId="0" applyFont="1" applyFill="1" applyBorder="1" applyAlignment="1">
      <alignment vertical="top" wrapText="1"/>
    </xf>
    <xf numFmtId="4" fontId="25" fillId="19" borderId="1" xfId="0" applyNumberFormat="1" applyFont="1" applyFill="1" applyBorder="1" applyAlignment="1">
      <alignment horizontal="center" vertical="center"/>
    </xf>
    <xf numFmtId="0" fontId="25" fillId="19" borderId="1" xfId="0" applyFont="1" applyFill="1" applyBorder="1" applyAlignment="1">
      <alignment horizontal="center" vertical="center"/>
    </xf>
    <xf numFmtId="0" fontId="25" fillId="19" borderId="49" xfId="0" applyFont="1" applyFill="1" applyBorder="1" applyAlignment="1">
      <alignment horizontal="center" vertical="center"/>
    </xf>
    <xf numFmtId="0" fontId="6" fillId="5" borderId="0" xfId="0" applyFont="1" applyFill="1" applyAlignment="1">
      <alignment horizontal="right" vertical="center" wrapText="1"/>
    </xf>
    <xf numFmtId="0" fontId="0" fillId="0" borderId="59" xfId="0" applyBorder="1" applyAlignment="1">
      <alignment vertical="center"/>
    </xf>
    <xf numFmtId="0" fontId="0" fillId="0" borderId="8" xfId="0" applyBorder="1" applyAlignment="1">
      <alignment vertical="center"/>
    </xf>
    <xf numFmtId="172" fontId="0" fillId="0" borderId="12" xfId="0" applyNumberFormat="1" applyBorder="1" applyAlignment="1">
      <alignment vertical="center"/>
    </xf>
    <xf numFmtId="173" fontId="0" fillId="0" borderId="13" xfId="0" applyNumberFormat="1" applyBorder="1" applyAlignment="1">
      <alignment vertical="center" wrapText="1"/>
    </xf>
    <xf numFmtId="174" fontId="0" fillId="0" borderId="12" xfId="0" applyNumberFormat="1" applyBorder="1" applyAlignment="1">
      <alignment vertical="center"/>
    </xf>
    <xf numFmtId="175" fontId="0" fillId="0" borderId="13" xfId="0" applyNumberFormat="1" applyBorder="1" applyAlignment="1">
      <alignment vertical="center" wrapText="1"/>
    </xf>
    <xf numFmtId="174" fontId="0" fillId="0" borderId="14" xfId="0" applyNumberFormat="1" applyBorder="1" applyAlignment="1">
      <alignment vertical="center"/>
    </xf>
    <xf numFmtId="175" fontId="0" fillId="0" borderId="15" xfId="0" applyNumberFormat="1" applyBorder="1" applyAlignment="1">
      <alignment vertical="center" wrapText="1"/>
    </xf>
    <xf numFmtId="0" fontId="0" fillId="0" borderId="58" xfId="0" applyBorder="1" applyAlignment="1">
      <alignment vertical="center"/>
    </xf>
    <xf numFmtId="0" fontId="2" fillId="0" borderId="1" xfId="0" applyFont="1" applyBorder="1" applyAlignment="1">
      <alignment vertical="center"/>
    </xf>
    <xf numFmtId="0" fontId="5" fillId="5" borderId="91" xfId="0" applyFont="1" applyFill="1" applyBorder="1" applyAlignment="1">
      <alignment horizontal="center" vertical="center"/>
    </xf>
    <xf numFmtId="0" fontId="5" fillId="5" borderId="112" xfId="0" applyFont="1" applyFill="1" applyBorder="1" applyAlignment="1">
      <alignment horizontal="center" vertical="center"/>
    </xf>
    <xf numFmtId="0" fontId="5" fillId="4" borderId="0" xfId="0" applyFont="1" applyFill="1" applyAlignment="1" applyProtection="1">
      <alignment vertical="center"/>
      <protection locked="0"/>
    </xf>
    <xf numFmtId="0" fontId="6" fillId="5" borderId="12" xfId="0" applyFont="1" applyFill="1" applyBorder="1" applyAlignment="1">
      <alignment horizontal="center" vertical="center" wrapText="1"/>
    </xf>
    <xf numFmtId="0" fontId="28" fillId="5" borderId="88" xfId="0" applyFont="1" applyFill="1" applyBorder="1" applyAlignment="1">
      <alignment horizontal="center" vertical="center" wrapText="1"/>
    </xf>
    <xf numFmtId="0" fontId="2" fillId="0" borderId="59" xfId="0" applyFont="1" applyBorder="1" applyAlignment="1">
      <alignment vertical="center"/>
    </xf>
    <xf numFmtId="0" fontId="6" fillId="5" borderId="39" xfId="0" applyFont="1" applyFill="1" applyBorder="1" applyAlignment="1">
      <alignment horizontal="right" vertical="center" wrapText="1" indent="1"/>
    </xf>
    <xf numFmtId="3" fontId="19" fillId="19" borderId="1" xfId="0" applyNumberFormat="1" applyFont="1" applyFill="1" applyBorder="1" applyAlignment="1">
      <alignment horizontal="right" vertical="center"/>
    </xf>
    <xf numFmtId="9" fontId="63" fillId="19" borderId="1" xfId="1" applyFont="1" applyFill="1" applyBorder="1" applyAlignment="1">
      <alignment horizontal="center" vertical="center"/>
    </xf>
    <xf numFmtId="0" fontId="6" fillId="5" borderId="4" xfId="0" applyFont="1" applyFill="1" applyBorder="1" applyAlignment="1">
      <alignment horizontal="left" vertical="center" wrapText="1"/>
    </xf>
    <xf numFmtId="0" fontId="5" fillId="5" borderId="95" xfId="0" applyFont="1" applyFill="1" applyBorder="1" applyAlignment="1">
      <alignment horizontal="center" vertical="center"/>
    </xf>
    <xf numFmtId="0" fontId="5" fillId="5" borderId="1" xfId="0" applyFont="1" applyFill="1" applyBorder="1" applyAlignment="1">
      <alignment vertical="center" wrapText="1"/>
    </xf>
    <xf numFmtId="0" fontId="5" fillId="0" borderId="1" xfId="0" applyFont="1" applyBorder="1" applyAlignment="1" applyProtection="1">
      <alignment horizontal="center" vertical="center"/>
      <protection locked="0"/>
    </xf>
    <xf numFmtId="0" fontId="6" fillId="5" borderId="91" xfId="0" applyFont="1" applyFill="1" applyBorder="1" applyAlignment="1">
      <alignment horizontal="center" vertical="center" wrapText="1"/>
    </xf>
    <xf numFmtId="0" fontId="5" fillId="0" borderId="1" xfId="0" applyFont="1" applyBorder="1" applyProtection="1">
      <protection locked="0"/>
    </xf>
    <xf numFmtId="0" fontId="6" fillId="5" borderId="1" xfId="0" applyFont="1" applyFill="1" applyBorder="1" applyAlignment="1">
      <alignment vertical="center"/>
    </xf>
    <xf numFmtId="3" fontId="25" fillId="19" borderId="1" xfId="0" applyNumberFormat="1" applyFont="1" applyFill="1" applyBorder="1" applyProtection="1">
      <protection locked="0"/>
    </xf>
    <xf numFmtId="176" fontId="5" fillId="0" borderId="1" xfId="3" applyNumberFormat="1" applyFont="1" applyBorder="1" applyProtection="1">
      <protection locked="0"/>
    </xf>
    <xf numFmtId="0" fontId="5" fillId="25" borderId="1" xfId="0" applyFont="1" applyFill="1" applyBorder="1" applyProtection="1">
      <protection locked="0"/>
    </xf>
    <xf numFmtId="176" fontId="19" fillId="19" borderId="1" xfId="0" applyNumberFormat="1" applyFont="1" applyFill="1" applyBorder="1" applyProtection="1">
      <protection locked="0"/>
    </xf>
    <xf numFmtId="0" fontId="2" fillId="34" borderId="109" xfId="0" applyFont="1" applyFill="1" applyBorder="1" applyAlignment="1">
      <alignment horizontal="center" vertical="center"/>
    </xf>
    <xf numFmtId="0" fontId="2" fillId="34" borderId="111" xfId="0" applyFont="1" applyFill="1" applyBorder="1" applyAlignment="1">
      <alignment horizontal="center" vertical="center"/>
    </xf>
    <xf numFmtId="164" fontId="58"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2" fontId="7" fillId="4" borderId="1" xfId="5" applyNumberFormat="1" applyFont="1" applyFill="1" applyBorder="1" applyAlignment="1" applyProtection="1">
      <alignment horizontal="center" vertical="center"/>
    </xf>
    <xf numFmtId="176" fontId="25" fillId="19" borderId="4" xfId="3" applyNumberFormat="1" applyFont="1" applyFill="1" applyBorder="1" applyAlignment="1" applyProtection="1">
      <alignment vertical="center"/>
      <protection locked="0"/>
    </xf>
    <xf numFmtId="0" fontId="8" fillId="8" borderId="0" xfId="0" applyFont="1" applyFill="1" applyAlignment="1">
      <alignment horizontal="right" vertical="center"/>
    </xf>
    <xf numFmtId="0" fontId="25" fillId="4" borderId="0" xfId="0" applyFont="1" applyFill="1" applyAlignment="1">
      <alignment vertical="center"/>
    </xf>
    <xf numFmtId="0" fontId="19" fillId="4" borderId="0" xfId="0" applyFont="1" applyFill="1" applyAlignment="1">
      <alignment vertical="center"/>
    </xf>
    <xf numFmtId="164" fontId="25" fillId="9" borderId="10" xfId="3" applyNumberFormat="1" applyFont="1" applyFill="1" applyBorder="1" applyAlignment="1">
      <alignment horizontal="right" vertical="center"/>
    </xf>
    <xf numFmtId="0" fontId="8" fillId="7" borderId="113" xfId="0" applyFont="1" applyFill="1" applyBorder="1" applyAlignment="1">
      <alignment horizontal="right" vertical="center"/>
    </xf>
    <xf numFmtId="42" fontId="25" fillId="4" borderId="73" xfId="3" applyNumberFormat="1" applyFont="1" applyFill="1" applyBorder="1" applyAlignment="1">
      <alignment vertical="center"/>
    </xf>
    <xf numFmtId="0" fontId="25" fillId="4" borderId="73" xfId="0" applyFont="1" applyFill="1" applyBorder="1" applyAlignment="1">
      <alignment vertical="center"/>
    </xf>
    <xf numFmtId="0" fontId="19" fillId="4" borderId="9" xfId="0" applyFont="1" applyFill="1" applyBorder="1" applyAlignment="1">
      <alignment vertical="center"/>
    </xf>
    <xf numFmtId="0" fontId="24" fillId="4" borderId="72" xfId="0" applyFont="1" applyFill="1" applyBorder="1" applyAlignment="1">
      <alignment vertical="center"/>
    </xf>
    <xf numFmtId="0" fontId="24" fillId="4" borderId="71" xfId="0" applyFont="1" applyFill="1" applyBorder="1" applyAlignment="1">
      <alignment vertical="center"/>
    </xf>
    <xf numFmtId="164" fontId="5" fillId="3" borderId="110" xfId="0" applyNumberFormat="1" applyFont="1" applyFill="1" applyBorder="1" applyAlignment="1" applyProtection="1">
      <alignment horizontal="right" vertical="center"/>
      <protection locked="0"/>
    </xf>
    <xf numFmtId="164" fontId="5" fillId="3" borderId="114" xfId="0" applyNumberFormat="1" applyFont="1" applyFill="1" applyBorder="1" applyAlignment="1" applyProtection="1">
      <alignment horizontal="right" vertical="center"/>
      <protection locked="0"/>
    </xf>
    <xf numFmtId="164" fontId="5" fillId="3" borderId="115" xfId="0" applyNumberFormat="1" applyFont="1" applyFill="1" applyBorder="1" applyAlignment="1" applyProtection="1">
      <alignment horizontal="right" vertical="center"/>
      <protection locked="0"/>
    </xf>
    <xf numFmtId="0" fontId="5" fillId="5" borderId="1" xfId="0" applyFont="1" applyFill="1" applyBorder="1" applyAlignment="1" applyProtection="1">
      <alignment vertical="center"/>
      <protection locked="0"/>
    </xf>
    <xf numFmtId="0" fontId="19" fillId="9" borderId="95" xfId="0" applyFont="1" applyFill="1" applyBorder="1" applyAlignment="1">
      <alignment vertical="center"/>
    </xf>
    <xf numFmtId="164" fontId="24" fillId="4" borderId="72" xfId="3" applyNumberFormat="1" applyFont="1" applyFill="1" applyBorder="1" applyAlignment="1">
      <alignment horizontal="right" vertical="center"/>
    </xf>
    <xf numFmtId="164" fontId="24" fillId="4" borderId="0" xfId="3" applyNumberFormat="1" applyFont="1" applyFill="1" applyBorder="1" applyAlignment="1">
      <alignment horizontal="right" vertical="center"/>
    </xf>
    <xf numFmtId="164" fontId="5" fillId="3" borderId="116" xfId="0" applyNumberFormat="1" applyFont="1" applyFill="1" applyBorder="1" applyAlignment="1" applyProtection="1">
      <alignment horizontal="right" vertical="center"/>
      <protection locked="0"/>
    </xf>
    <xf numFmtId="164" fontId="5" fillId="3" borderId="117" xfId="0" applyNumberFormat="1" applyFont="1" applyFill="1" applyBorder="1" applyAlignment="1" applyProtection="1">
      <alignment horizontal="right" vertical="center"/>
      <protection locked="0"/>
    </xf>
    <xf numFmtId="164" fontId="5" fillId="3" borderId="118" xfId="0" applyNumberFormat="1" applyFont="1" applyFill="1" applyBorder="1" applyAlignment="1" applyProtection="1">
      <alignment horizontal="right" vertical="center"/>
      <protection locked="0"/>
    </xf>
    <xf numFmtId="0" fontId="41" fillId="5" borderId="1" xfId="0" applyFont="1" applyFill="1" applyBorder="1" applyAlignment="1" applyProtection="1">
      <alignment vertical="center"/>
      <protection locked="0"/>
    </xf>
    <xf numFmtId="0" fontId="5" fillId="4" borderId="71" xfId="0" applyFont="1" applyFill="1" applyBorder="1" applyAlignment="1">
      <alignment vertical="center"/>
    </xf>
    <xf numFmtId="164" fontId="5" fillId="3" borderId="119" xfId="0" applyNumberFormat="1" applyFont="1" applyFill="1" applyBorder="1" applyAlignment="1" applyProtection="1">
      <alignment horizontal="right" vertical="center"/>
      <protection locked="0"/>
    </xf>
    <xf numFmtId="164" fontId="5" fillId="3" borderId="120" xfId="0" applyNumberFormat="1" applyFont="1" applyFill="1" applyBorder="1" applyAlignment="1" applyProtection="1">
      <alignment horizontal="right" vertical="center"/>
      <protection locked="0"/>
    </xf>
    <xf numFmtId="164" fontId="5" fillId="3" borderId="121" xfId="0" applyNumberFormat="1" applyFont="1" applyFill="1" applyBorder="1" applyAlignment="1" applyProtection="1">
      <alignment horizontal="right" vertical="center"/>
      <protection locked="0"/>
    </xf>
    <xf numFmtId="0" fontId="5" fillId="0" borderId="1" xfId="0" applyFont="1" applyBorder="1" applyAlignment="1">
      <alignment vertical="center"/>
    </xf>
    <xf numFmtId="164" fontId="5" fillId="3" borderId="122" xfId="0" applyNumberFormat="1" applyFont="1" applyFill="1" applyBorder="1" applyAlignment="1" applyProtection="1">
      <alignment horizontal="right" vertical="center"/>
      <protection locked="0"/>
    </xf>
    <xf numFmtId="164" fontId="5" fillId="35" borderId="123" xfId="0" applyNumberFormat="1" applyFont="1" applyFill="1" applyBorder="1" applyAlignment="1" applyProtection="1">
      <alignment horizontal="right" vertical="center"/>
      <protection hidden="1"/>
    </xf>
    <xf numFmtId="164" fontId="5" fillId="3" borderId="124" xfId="5" applyNumberFormat="1" applyFont="1" applyFill="1" applyBorder="1" applyAlignment="1" applyProtection="1">
      <alignment horizontal="right" vertical="center"/>
      <protection locked="0"/>
    </xf>
    <xf numFmtId="164" fontId="5" fillId="0" borderId="72" xfId="3" applyNumberFormat="1" applyFont="1" applyBorder="1" applyAlignment="1">
      <alignment horizontal="right" vertical="center"/>
    </xf>
    <xf numFmtId="164" fontId="5" fillId="0" borderId="0" xfId="3" applyNumberFormat="1" applyFont="1" applyBorder="1" applyAlignment="1">
      <alignment horizontal="right" vertical="center"/>
    </xf>
    <xf numFmtId="0" fontId="5" fillId="0" borderId="8" xfId="0" applyFont="1" applyBorder="1" applyAlignment="1">
      <alignment vertical="center"/>
    </xf>
    <xf numFmtId="164" fontId="5" fillId="3" borderId="125" xfId="5" applyNumberFormat="1" applyFont="1" applyFill="1" applyBorder="1" applyAlignment="1" applyProtection="1">
      <alignment horizontal="right" vertical="center"/>
      <protection locked="0"/>
    </xf>
    <xf numFmtId="164" fontId="5" fillId="3" borderId="124" xfId="0" applyNumberFormat="1" applyFont="1" applyFill="1" applyBorder="1" applyAlignment="1" applyProtection="1">
      <alignment horizontal="right" vertical="center"/>
      <protection locked="0"/>
    </xf>
    <xf numFmtId="0" fontId="19" fillId="9" borderId="126" xfId="0" applyFont="1" applyFill="1" applyBorder="1" applyAlignment="1">
      <alignment vertical="center"/>
    </xf>
    <xf numFmtId="42" fontId="6" fillId="36" borderId="89" xfId="3" applyNumberFormat="1" applyFont="1" applyFill="1" applyBorder="1" applyAlignment="1" applyProtection="1">
      <alignment horizontal="center" vertical="center" wrapText="1"/>
      <protection locked="0"/>
    </xf>
    <xf numFmtId="42" fontId="6" fillId="36" borderId="48" xfId="3" applyNumberFormat="1" applyFont="1" applyFill="1" applyBorder="1" applyAlignment="1" applyProtection="1">
      <alignment horizontal="center" vertical="center" wrapText="1"/>
      <protection locked="0"/>
    </xf>
    <xf numFmtId="42" fontId="6" fillId="36" borderId="54" xfId="3" applyNumberFormat="1" applyFont="1" applyFill="1" applyBorder="1" applyAlignment="1" applyProtection="1">
      <alignment horizontal="center" vertical="center" wrapText="1"/>
      <protection locked="0"/>
    </xf>
    <xf numFmtId="0" fontId="6" fillId="36" borderId="48" xfId="0" applyFont="1" applyFill="1" applyBorder="1" applyAlignment="1" applyProtection="1">
      <alignment horizontal="center" vertical="center" wrapText="1"/>
      <protection locked="0"/>
    </xf>
    <xf numFmtId="0" fontId="6" fillId="36" borderId="7" xfId="0" applyFont="1" applyFill="1" applyBorder="1" applyAlignment="1" applyProtection="1">
      <alignment horizontal="center" vertical="center" wrapText="1"/>
      <protection locked="0"/>
    </xf>
    <xf numFmtId="42" fontId="6" fillId="36" borderId="18" xfId="3" applyNumberFormat="1" applyFont="1" applyFill="1" applyBorder="1" applyAlignment="1" applyProtection="1">
      <alignment horizontal="center" vertical="center" wrapText="1"/>
      <protection locked="0"/>
    </xf>
    <xf numFmtId="42" fontId="6" fillId="36" borderId="127" xfId="3" applyNumberFormat="1" applyFont="1" applyFill="1" applyBorder="1" applyAlignment="1" applyProtection="1">
      <alignment horizontal="center" vertical="center" wrapText="1"/>
      <protection locked="0"/>
    </xf>
    <xf numFmtId="42" fontId="6" fillId="36" borderId="128" xfId="3" applyNumberFormat="1" applyFont="1" applyFill="1" applyBorder="1" applyAlignment="1" applyProtection="1">
      <alignment horizontal="center" vertical="center" wrapText="1"/>
      <protection locked="0"/>
    </xf>
    <xf numFmtId="0" fontId="5" fillId="4" borderId="0" xfId="0" applyFont="1" applyFill="1" applyAlignment="1">
      <alignment horizontal="left" vertical="center"/>
    </xf>
    <xf numFmtId="0" fontId="10" fillId="4" borderId="0" xfId="2" applyFill="1" applyBorder="1" applyAlignment="1">
      <alignment horizontal="center" vertical="center"/>
    </xf>
    <xf numFmtId="0" fontId="5" fillId="0" borderId="0" xfId="0" applyFont="1" applyAlignment="1">
      <alignment vertical="center" wrapText="1"/>
    </xf>
    <xf numFmtId="0" fontId="5" fillId="4" borderId="0" xfId="0" applyFont="1" applyFill="1" applyAlignment="1" applyProtection="1">
      <alignment horizontal="center" vertical="center"/>
      <protection locked="0"/>
    </xf>
    <xf numFmtId="164" fontId="64" fillId="4" borderId="16" xfId="0" applyNumberFormat="1" applyFont="1" applyFill="1" applyBorder="1" applyAlignment="1">
      <alignment vertical="center"/>
    </xf>
    <xf numFmtId="0" fontId="20" fillId="2" borderId="129" xfId="0" applyFont="1" applyFill="1" applyBorder="1" applyAlignment="1">
      <alignment horizontal="center" vertical="center" wrapText="1"/>
    </xf>
    <xf numFmtId="164" fontId="12" fillId="3" borderId="130" xfId="0" applyNumberFormat="1" applyFont="1" applyFill="1" applyBorder="1" applyAlignment="1">
      <alignment vertical="center"/>
    </xf>
    <xf numFmtId="0" fontId="12" fillId="3" borderId="131" xfId="0" applyFont="1" applyFill="1" applyBorder="1" applyAlignment="1" applyProtection="1">
      <alignment horizontal="left" vertical="center"/>
      <protection locked="0"/>
    </xf>
    <xf numFmtId="0" fontId="66" fillId="3" borderId="132" xfId="0" applyFont="1" applyFill="1" applyBorder="1" applyAlignment="1" applyProtection="1">
      <alignment horizontal="left" vertical="center" wrapText="1"/>
      <protection locked="0"/>
    </xf>
    <xf numFmtId="0" fontId="12" fillId="0" borderId="131" xfId="0" applyFont="1" applyBorder="1" applyAlignment="1" applyProtection="1">
      <alignment horizontal="left" vertical="center" wrapText="1"/>
      <protection locked="0"/>
    </xf>
    <xf numFmtId="0" fontId="12" fillId="4" borderId="131" xfId="0" applyFont="1" applyFill="1" applyBorder="1" applyAlignment="1" applyProtection="1">
      <alignment horizontal="left" vertical="center" wrapText="1"/>
      <protection locked="0"/>
    </xf>
    <xf numFmtId="0" fontId="12" fillId="0" borderId="131" xfId="0" applyFont="1" applyBorder="1" applyAlignment="1" applyProtection="1">
      <alignment horizontal="left" vertical="center"/>
      <protection locked="0"/>
    </xf>
    <xf numFmtId="0" fontId="12" fillId="4" borderId="131" xfId="0" applyFont="1" applyFill="1" applyBorder="1" applyAlignment="1" applyProtection="1">
      <alignment horizontal="left" vertical="center"/>
      <protection locked="0"/>
    </xf>
    <xf numFmtId="0" fontId="20" fillId="2" borderId="129" xfId="0" applyFont="1" applyFill="1" applyBorder="1" applyAlignment="1">
      <alignment horizontal="center" vertical="center"/>
    </xf>
    <xf numFmtId="0" fontId="66" fillId="3" borderId="132" xfId="0" applyFont="1" applyFill="1" applyBorder="1" applyAlignment="1" applyProtection="1">
      <alignment horizontal="left" vertical="center"/>
      <protection locked="0"/>
    </xf>
    <xf numFmtId="0" fontId="12" fillId="4" borderId="132" xfId="0" applyFont="1" applyFill="1" applyBorder="1" applyAlignment="1" applyProtection="1">
      <alignment horizontal="left" vertical="center"/>
      <protection locked="0"/>
    </xf>
    <xf numFmtId="0" fontId="57" fillId="4" borderId="0" xfId="0" applyFont="1" applyFill="1" applyAlignment="1">
      <alignment vertical="center"/>
    </xf>
    <xf numFmtId="0" fontId="17" fillId="3" borderId="133" xfId="0" applyFont="1" applyFill="1" applyBorder="1" applyAlignment="1" applyProtection="1">
      <alignment horizontal="center" vertical="center"/>
      <protection locked="0"/>
    </xf>
    <xf numFmtId="0" fontId="12" fillId="4" borderId="0" xfId="0" applyFont="1" applyFill="1" applyAlignment="1">
      <alignment horizontal="left" vertical="center" wrapText="1"/>
    </xf>
    <xf numFmtId="0" fontId="67" fillId="4" borderId="0" xfId="0" applyFont="1" applyFill="1" applyAlignment="1">
      <alignment vertical="center"/>
    </xf>
    <xf numFmtId="0" fontId="7" fillId="4" borderId="0" xfId="2" quotePrefix="1" applyNumberFormat="1" applyFont="1" applyFill="1" applyBorder="1" applyAlignment="1">
      <alignment horizontal="left" vertical="center"/>
    </xf>
    <xf numFmtId="0" fontId="68" fillId="0" borderId="0" xfId="0" applyFont="1" applyAlignment="1">
      <alignment vertical="center"/>
    </xf>
    <xf numFmtId="0" fontId="10" fillId="4" borderId="0" xfId="2" applyFill="1" applyBorder="1" applyAlignment="1">
      <alignment horizontal="left" vertical="center"/>
    </xf>
    <xf numFmtId="0" fontId="6" fillId="4" borderId="0" xfId="0" applyFont="1" applyFill="1" applyAlignment="1">
      <alignment horizontal="left" vertical="center"/>
    </xf>
    <xf numFmtId="0" fontId="13" fillId="0" borderId="0" xfId="2" quotePrefix="1" applyFont="1" applyFill="1" applyAlignment="1">
      <alignment vertical="center"/>
    </xf>
    <xf numFmtId="0" fontId="10" fillId="0" borderId="0" xfId="2" quotePrefix="1" applyFill="1" applyAlignment="1">
      <alignment vertical="center" wrapText="1"/>
    </xf>
    <xf numFmtId="0" fontId="5" fillId="4" borderId="0" xfId="0" applyFont="1" applyFill="1" applyAlignment="1">
      <alignment horizontal="center" vertical="center"/>
    </xf>
    <xf numFmtId="0" fontId="10" fillId="0" borderId="0" xfId="2" quotePrefix="1" applyAlignment="1">
      <alignment vertical="center"/>
    </xf>
    <xf numFmtId="14" fontId="70" fillId="4" borderId="0" xfId="0" applyNumberFormat="1" applyFont="1" applyFill="1" applyAlignment="1">
      <alignment horizontal="center" vertical="center"/>
    </xf>
    <xf numFmtId="0" fontId="37" fillId="21" borderId="4" xfId="0" applyFont="1" applyFill="1" applyBorder="1" applyAlignment="1">
      <alignment vertical="center"/>
    </xf>
    <xf numFmtId="0" fontId="12" fillId="3" borderId="4" xfId="0" applyFont="1" applyFill="1" applyBorder="1" applyAlignment="1" applyProtection="1">
      <alignment horizontal="center" vertical="center" wrapText="1"/>
      <protection locked="0"/>
    </xf>
    <xf numFmtId="176" fontId="25" fillId="19" borderId="4" xfId="3" applyNumberFormat="1" applyFont="1" applyFill="1" applyBorder="1" applyAlignment="1">
      <alignment vertical="center"/>
    </xf>
    <xf numFmtId="0" fontId="6" fillId="4" borderId="0" xfId="0" applyFont="1" applyFill="1" applyAlignment="1">
      <alignment vertical="center" wrapText="1"/>
    </xf>
    <xf numFmtId="0" fontId="19" fillId="4" borderId="0" xfId="0" applyFont="1" applyFill="1" applyAlignment="1" applyProtection="1">
      <alignment vertical="center" wrapText="1"/>
      <protection locked="0"/>
    </xf>
    <xf numFmtId="0" fontId="43" fillId="5" borderId="0" xfId="0" applyFont="1" applyFill="1" applyAlignment="1">
      <alignment horizontal="center" vertical="center" wrapText="1"/>
    </xf>
    <xf numFmtId="0" fontId="5" fillId="4" borderId="0" xfId="0" applyFont="1" applyFill="1" applyAlignment="1" applyProtection="1">
      <alignment vertical="top" wrapText="1"/>
      <protection locked="0"/>
    </xf>
    <xf numFmtId="0" fontId="12" fillId="3" borderId="12" xfId="0" applyFont="1" applyFill="1" applyBorder="1" applyAlignment="1" applyProtection="1">
      <alignment horizontal="center" vertical="center"/>
      <protection locked="0"/>
    </xf>
    <xf numFmtId="0" fontId="37" fillId="21" borderId="12" xfId="0" applyFont="1" applyFill="1" applyBorder="1" applyAlignment="1">
      <alignment vertical="center"/>
    </xf>
    <xf numFmtId="0" fontId="5" fillId="4" borderId="9" xfId="0" applyFont="1" applyFill="1" applyBorder="1" applyAlignment="1" applyProtection="1">
      <alignment vertical="center" wrapText="1"/>
      <protection locked="0"/>
    </xf>
    <xf numFmtId="0" fontId="12" fillId="4" borderId="134" xfId="0" applyFont="1" applyFill="1" applyBorder="1" applyAlignment="1">
      <alignment vertical="center"/>
    </xf>
    <xf numFmtId="0" fontId="12" fillId="0" borderId="71" xfId="0" applyFont="1" applyBorder="1" applyAlignment="1">
      <alignment vertical="center" wrapText="1"/>
    </xf>
    <xf numFmtId="0" fontId="65" fillId="37" borderId="0" xfId="0" applyFont="1" applyFill="1" applyAlignment="1">
      <alignment vertical="center" wrapText="1"/>
    </xf>
    <xf numFmtId="0" fontId="65" fillId="37" borderId="72" xfId="0" applyFont="1" applyFill="1" applyBorder="1" applyAlignment="1">
      <alignment horizontal="center" vertical="center" wrapText="1"/>
    </xf>
    <xf numFmtId="0" fontId="11" fillId="0" borderId="71" xfId="0" applyFont="1" applyBorder="1" applyAlignment="1">
      <alignment horizontal="center" vertical="center" wrapText="1"/>
    </xf>
    <xf numFmtId="164" fontId="12" fillId="3" borderId="119" xfId="0" applyNumberFormat="1" applyFont="1" applyFill="1" applyBorder="1" applyAlignment="1">
      <alignment vertical="center"/>
    </xf>
    <xf numFmtId="0" fontId="21" fillId="2" borderId="71" xfId="0" applyFont="1" applyFill="1" applyBorder="1" applyAlignment="1">
      <alignment vertical="center"/>
    </xf>
    <xf numFmtId="0" fontId="21" fillId="2" borderId="0" xfId="0" applyFont="1" applyFill="1" applyAlignment="1">
      <alignment vertical="center"/>
    </xf>
    <xf numFmtId="0" fontId="65" fillId="2" borderId="0" xfId="0" applyFont="1" applyFill="1" applyAlignment="1">
      <alignment horizontal="right" vertical="center"/>
    </xf>
    <xf numFmtId="0" fontId="21" fillId="0" borderId="71" xfId="0" applyFont="1" applyBorder="1" applyAlignment="1">
      <alignment vertical="center"/>
    </xf>
    <xf numFmtId="0" fontId="20" fillId="0" borderId="0" xfId="0" applyFont="1" applyAlignment="1">
      <alignment horizontal="center" vertical="center"/>
    </xf>
    <xf numFmtId="0" fontId="21" fillId="0" borderId="0" xfId="0" applyFont="1" applyAlignment="1">
      <alignment vertical="center"/>
    </xf>
    <xf numFmtId="0" fontId="65" fillId="0" borderId="0" xfId="0" applyFont="1" applyAlignment="1">
      <alignment horizontal="right" vertical="center"/>
    </xf>
    <xf numFmtId="164" fontId="64" fillId="0" borderId="72" xfId="0" applyNumberFormat="1" applyFont="1" applyBorder="1" applyAlignment="1">
      <alignment vertical="center"/>
    </xf>
    <xf numFmtId="0" fontId="65" fillId="37" borderId="72" xfId="0" applyFont="1" applyFill="1" applyBorder="1" applyAlignment="1">
      <alignment vertical="center" wrapText="1"/>
    </xf>
    <xf numFmtId="0" fontId="12" fillId="0" borderId="71" xfId="0" applyFont="1" applyBorder="1" applyAlignment="1">
      <alignment vertical="center"/>
    </xf>
    <xf numFmtId="0" fontId="21" fillId="2" borderId="9" xfId="0" applyFont="1" applyFill="1" applyBorder="1" applyAlignment="1">
      <alignment vertical="center"/>
    </xf>
    <xf numFmtId="0" fontId="23" fillId="2" borderId="73" xfId="0" applyFont="1" applyFill="1" applyBorder="1" applyAlignment="1" applyProtection="1">
      <alignment horizontal="left" vertical="center" wrapText="1"/>
      <protection locked="0"/>
    </xf>
    <xf numFmtId="0" fontId="21" fillId="2" borderId="73" xfId="0" applyFont="1" applyFill="1" applyBorder="1" applyAlignment="1">
      <alignment vertical="center"/>
    </xf>
    <xf numFmtId="0" fontId="65" fillId="2" borderId="73" xfId="0" applyFont="1" applyFill="1" applyBorder="1" applyAlignment="1">
      <alignment horizontal="right" vertical="center"/>
    </xf>
    <xf numFmtId="164" fontId="12" fillId="3" borderId="13" xfId="0" applyNumberFormat="1" applyFont="1" applyFill="1" applyBorder="1" applyAlignment="1" applyProtection="1">
      <alignment horizontal="center" vertical="center"/>
      <protection locked="0"/>
    </xf>
    <xf numFmtId="0" fontId="37" fillId="21" borderId="13" xfId="0" applyFont="1" applyFill="1" applyBorder="1" applyAlignment="1">
      <alignment vertical="center"/>
    </xf>
    <xf numFmtId="164" fontId="19" fillId="22" borderId="15" xfId="0" applyNumberFormat="1" applyFont="1" applyFill="1" applyBorder="1" applyAlignment="1">
      <alignment horizontal="center" vertical="center"/>
    </xf>
    <xf numFmtId="0" fontId="57" fillId="4" borderId="0" xfId="0" applyFont="1" applyFill="1" applyAlignment="1">
      <alignment horizontal="left" vertical="center"/>
    </xf>
    <xf numFmtId="0" fontId="25" fillId="19" borderId="1" xfId="0" applyFont="1" applyFill="1" applyBorder="1" applyAlignment="1" applyProtection="1">
      <alignment horizontal="center" vertical="center" wrapText="1"/>
      <protection locked="0"/>
    </xf>
    <xf numFmtId="0" fontId="0" fillId="0" borderId="1" xfId="0" applyBorder="1"/>
    <xf numFmtId="0" fontId="0" fillId="0" borderId="1" xfId="0" applyBorder="1" applyAlignment="1">
      <alignment horizontal="center"/>
    </xf>
    <xf numFmtId="0" fontId="12" fillId="5" borderId="0" xfId="0" applyFont="1" applyFill="1" applyAlignment="1" applyProtection="1">
      <alignment vertical="center"/>
      <protection locked="0"/>
    </xf>
    <xf numFmtId="4" fontId="18" fillId="19" borderId="1" xfId="0" applyNumberFormat="1" applyFont="1" applyFill="1" applyBorder="1" applyAlignment="1">
      <alignment horizontal="center" vertical="center" wrapText="1"/>
    </xf>
    <xf numFmtId="164" fontId="18" fillId="19" borderId="1" xfId="0" applyNumberFormat="1" applyFont="1" applyFill="1" applyBorder="1" applyAlignment="1">
      <alignment horizontal="center" vertical="center" wrapText="1"/>
    </xf>
    <xf numFmtId="0" fontId="5" fillId="6" borderId="12" xfId="0" applyFont="1" applyFill="1" applyBorder="1" applyAlignment="1">
      <alignment horizontal="center" vertical="center" wrapText="1"/>
    </xf>
    <xf numFmtId="0" fontId="10" fillId="4" borderId="0" xfId="2" applyFill="1" applyBorder="1" applyAlignment="1">
      <alignment vertical="center" wrapText="1"/>
    </xf>
    <xf numFmtId="167" fontId="19" fillId="19" borderId="29" xfId="0" applyNumberFormat="1" applyFont="1" applyFill="1" applyBorder="1" applyAlignment="1" applyProtection="1">
      <alignment horizontal="center" vertical="center"/>
      <protection locked="0"/>
    </xf>
    <xf numFmtId="164" fontId="5" fillId="3" borderId="29" xfId="0"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43" fontId="25" fillId="0" borderId="0" xfId="5" applyFont="1" applyFill="1" applyBorder="1" applyAlignment="1">
      <alignment horizontal="center" vertical="center"/>
    </xf>
    <xf numFmtId="176" fontId="25" fillId="0" borderId="0" xfId="3" applyNumberFormat="1" applyFont="1" applyFill="1" applyBorder="1" applyAlignment="1">
      <alignment vertical="center"/>
    </xf>
    <xf numFmtId="3" fontId="25" fillId="19" borderId="91" xfId="0" applyNumberFormat="1" applyFont="1" applyFill="1" applyBorder="1" applyAlignment="1">
      <alignment horizontal="right" vertical="center"/>
    </xf>
    <xf numFmtId="0" fontId="6" fillId="5" borderId="152" xfId="0" applyFont="1" applyFill="1" applyBorder="1" applyAlignment="1">
      <alignment horizontal="left" vertical="center" wrapText="1"/>
    </xf>
    <xf numFmtId="0" fontId="6" fillId="5" borderId="151" xfId="0" applyFont="1" applyFill="1" applyBorder="1" applyAlignment="1">
      <alignment vertical="center" wrapText="1"/>
    </xf>
    <xf numFmtId="0" fontId="6" fillId="5" borderId="154" xfId="0" applyFont="1" applyFill="1" applyBorder="1" applyAlignment="1">
      <alignment horizontal="left" vertical="center" wrapText="1"/>
    </xf>
    <xf numFmtId="0" fontId="6" fillId="5" borderId="155" xfId="0" applyFont="1" applyFill="1" applyBorder="1" applyAlignment="1">
      <alignment vertical="center" wrapText="1"/>
    </xf>
    <xf numFmtId="0" fontId="6" fillId="5" borderId="53" xfId="0" applyFont="1" applyFill="1" applyBorder="1" applyAlignment="1">
      <alignment horizontal="left" vertical="center"/>
    </xf>
    <xf numFmtId="0" fontId="6" fillId="5" borderId="156" xfId="0" applyFont="1" applyFill="1" applyBorder="1" applyAlignment="1">
      <alignment horizontal="left" vertical="center"/>
    </xf>
    <xf numFmtId="1" fontId="19" fillId="19" borderId="1" xfId="0" applyNumberFormat="1" applyFont="1" applyFill="1" applyBorder="1" applyAlignment="1">
      <alignment horizontal="right" vertical="center"/>
    </xf>
    <xf numFmtId="0" fontId="49" fillId="5" borderId="1" xfId="0" applyFont="1" applyFill="1" applyBorder="1" applyAlignment="1">
      <alignment horizontal="left" vertical="center"/>
    </xf>
    <xf numFmtId="0" fontId="7" fillId="5" borderId="1" xfId="0" applyFont="1" applyFill="1" applyBorder="1" applyAlignment="1" applyProtection="1">
      <alignment vertical="center"/>
      <protection locked="0"/>
    </xf>
    <xf numFmtId="0" fontId="7" fillId="5" borderId="1" xfId="0" applyFont="1" applyFill="1" applyBorder="1" applyAlignment="1">
      <alignment vertical="center"/>
    </xf>
    <xf numFmtId="0" fontId="7" fillId="5" borderId="1" xfId="0" applyFont="1" applyFill="1" applyBorder="1" applyAlignment="1">
      <alignment horizontal="left" vertical="center"/>
    </xf>
    <xf numFmtId="0" fontId="7" fillId="5" borderId="49" xfId="0" applyFont="1" applyFill="1" applyBorder="1" applyAlignment="1">
      <alignment vertical="center"/>
    </xf>
    <xf numFmtId="2" fontId="18" fillId="19" borderId="157" xfId="0" applyNumberFormat="1" applyFont="1" applyFill="1" applyBorder="1" applyAlignment="1">
      <alignment horizontal="center" vertical="center" wrapText="1"/>
    </xf>
    <xf numFmtId="0" fontId="49" fillId="5" borderId="89" xfId="0" applyFont="1" applyFill="1" applyBorder="1" applyAlignment="1">
      <alignment horizontal="center" vertical="center"/>
    </xf>
    <xf numFmtId="2" fontId="18" fillId="19" borderId="3" xfId="0" applyNumberFormat="1" applyFont="1" applyFill="1" applyBorder="1" applyAlignment="1">
      <alignment horizontal="center" vertical="center" wrapText="1"/>
    </xf>
    <xf numFmtId="0" fontId="49" fillId="5" borderId="110" xfId="0" applyFont="1" applyFill="1" applyBorder="1" applyAlignment="1">
      <alignment horizontal="center" vertical="center"/>
    </xf>
    <xf numFmtId="2" fontId="18" fillId="19" borderId="158" xfId="0" applyNumberFormat="1" applyFont="1" applyFill="1" applyBorder="1" applyAlignment="1">
      <alignment horizontal="center" vertical="center" wrapText="1"/>
    </xf>
    <xf numFmtId="0" fontId="49" fillId="5" borderId="159" xfId="0" applyFont="1" applyFill="1" applyBorder="1" applyAlignment="1">
      <alignment horizontal="center" vertical="center"/>
    </xf>
    <xf numFmtId="0" fontId="6" fillId="5" borderId="59" xfId="0" applyFont="1" applyFill="1" applyBorder="1" applyAlignment="1">
      <alignment horizontal="left" vertical="center" wrapText="1"/>
    </xf>
    <xf numFmtId="0" fontId="6" fillId="5" borderId="1" xfId="0" applyFont="1" applyFill="1" applyBorder="1" applyAlignment="1">
      <alignment horizontal="left" vertical="center"/>
    </xf>
    <xf numFmtId="0" fontId="8" fillId="5" borderId="59" xfId="0" applyFont="1" applyFill="1" applyBorder="1" applyAlignment="1">
      <alignment horizontal="center" vertical="center" wrapText="1"/>
    </xf>
    <xf numFmtId="0" fontId="58" fillId="4" borderId="0" xfId="0" applyFont="1" applyFill="1" applyAlignment="1">
      <alignment horizontal="left"/>
    </xf>
    <xf numFmtId="3" fontId="19" fillId="19" borderId="1" xfId="0" applyNumberFormat="1" applyFont="1" applyFill="1" applyBorder="1" applyAlignment="1">
      <alignment vertical="center"/>
    </xf>
    <xf numFmtId="0" fontId="19" fillId="19" borderId="1" xfId="0" applyFont="1" applyFill="1" applyBorder="1" applyAlignment="1">
      <alignment vertical="center"/>
    </xf>
    <xf numFmtId="0" fontId="65" fillId="19" borderId="1" xfId="0" applyFont="1" applyFill="1" applyBorder="1" applyAlignment="1" applyProtection="1">
      <alignment vertical="center"/>
      <protection locked="0"/>
    </xf>
    <xf numFmtId="0" fontId="65" fillId="19" borderId="58" xfId="0" applyFont="1" applyFill="1" applyBorder="1" applyAlignment="1" applyProtection="1">
      <alignment vertical="center"/>
      <protection locked="0"/>
    </xf>
    <xf numFmtId="0" fontId="11" fillId="4" borderId="0" xfId="0" applyFont="1" applyFill="1" applyAlignment="1" applyProtection="1">
      <alignment vertical="center"/>
      <protection locked="0"/>
    </xf>
    <xf numFmtId="0" fontId="7" fillId="25" borderId="1" xfId="0" applyFont="1" applyFill="1" applyBorder="1" applyAlignment="1">
      <alignment vertical="center"/>
    </xf>
    <xf numFmtId="0" fontId="23" fillId="25" borderId="1" xfId="0" applyFont="1" applyFill="1" applyBorder="1" applyAlignment="1" applyProtection="1">
      <alignment vertical="center"/>
      <protection locked="0"/>
    </xf>
    <xf numFmtId="3" fontId="7" fillId="25" borderId="1" xfId="0" applyNumberFormat="1" applyFont="1" applyFill="1" applyBorder="1" applyAlignment="1">
      <alignment vertical="center"/>
    </xf>
    <xf numFmtId="9" fontId="7" fillId="25" borderId="1" xfId="0" applyNumberFormat="1" applyFont="1" applyFill="1" applyBorder="1" applyAlignment="1">
      <alignment vertical="center"/>
    </xf>
    <xf numFmtId="0" fontId="6" fillId="5" borderId="59" xfId="0" applyFont="1" applyFill="1" applyBorder="1" applyAlignment="1">
      <alignment horizontal="left" vertical="center" wrapText="1"/>
    </xf>
    <xf numFmtId="0" fontId="6" fillId="5" borderId="8" xfId="0" applyFont="1" applyFill="1" applyBorder="1" applyAlignment="1">
      <alignment horizontal="left" vertical="center" wrapText="1"/>
    </xf>
    <xf numFmtId="0" fontId="28" fillId="0" borderId="144" xfId="0" applyFont="1" applyBorder="1" applyAlignment="1">
      <alignment horizontal="center" vertical="center"/>
    </xf>
    <xf numFmtId="0" fontId="28" fillId="0" borderId="84" xfId="0" applyFont="1" applyBorder="1" applyAlignment="1">
      <alignment horizontal="center" vertical="center"/>
    </xf>
    <xf numFmtId="0" fontId="28" fillId="0" borderId="147" xfId="0" applyFont="1" applyBorder="1" applyAlignment="1">
      <alignment horizontal="center" vertical="center"/>
    </xf>
    <xf numFmtId="0" fontId="30" fillId="4" borderId="46" xfId="0" applyFont="1" applyFill="1" applyBorder="1" applyAlignment="1" applyProtection="1">
      <alignment horizontal="left" vertical="center"/>
      <protection locked="0"/>
    </xf>
    <xf numFmtId="0" fontId="30" fillId="4" borderId="47" xfId="0" applyFont="1" applyFill="1" applyBorder="1" applyAlignment="1" applyProtection="1">
      <alignment horizontal="left" vertical="center"/>
      <protection locked="0"/>
    </xf>
    <xf numFmtId="0" fontId="30" fillId="4" borderId="92" xfId="0" applyFont="1" applyFill="1" applyBorder="1" applyAlignment="1" applyProtection="1">
      <alignment horizontal="left" vertical="center"/>
      <protection locked="0"/>
    </xf>
    <xf numFmtId="0" fontId="30" fillId="4" borderId="75" xfId="0" applyFont="1" applyFill="1" applyBorder="1" applyAlignment="1" applyProtection="1">
      <alignment horizontal="left" vertical="center"/>
      <protection locked="0"/>
    </xf>
    <xf numFmtId="0" fontId="30" fillId="4" borderId="160" xfId="0" applyFont="1" applyFill="1" applyBorder="1" applyAlignment="1" applyProtection="1">
      <alignment horizontal="left" vertical="center"/>
      <protection locked="0"/>
    </xf>
    <xf numFmtId="0" fontId="30" fillId="4" borderId="78" xfId="0" applyFont="1" applyFill="1" applyBorder="1" applyAlignment="1" applyProtection="1">
      <alignment horizontal="left" vertical="center"/>
      <protection locked="0"/>
    </xf>
    <xf numFmtId="0" fontId="6" fillId="5" borderId="91" xfId="0" applyFont="1" applyFill="1" applyBorder="1" applyAlignment="1">
      <alignment horizontal="left" vertical="center" wrapText="1"/>
    </xf>
    <xf numFmtId="0" fontId="6" fillId="5" borderId="93" xfId="0" applyFont="1" applyFill="1" applyBorder="1" applyAlignment="1">
      <alignment horizontal="left" vertical="center" wrapText="1"/>
    </xf>
    <xf numFmtId="0" fontId="36" fillId="19" borderId="29" xfId="0" applyFont="1" applyFill="1" applyBorder="1" applyAlignment="1">
      <alignment horizontal="left" vertical="center"/>
    </xf>
    <xf numFmtId="0" fontId="36" fillId="19" borderId="45" xfId="0" applyFont="1" applyFill="1" applyBorder="1" applyAlignment="1">
      <alignment horizontal="left" vertical="center"/>
    </xf>
    <xf numFmtId="0" fontId="6" fillId="3" borderId="46" xfId="0" applyFont="1" applyFill="1" applyBorder="1" applyAlignment="1" applyProtection="1">
      <alignment horizontal="center" vertical="center" wrapText="1"/>
      <protection locked="0"/>
    </xf>
    <xf numFmtId="0" fontId="6" fillId="3" borderId="47" xfId="0" applyFont="1" applyFill="1" applyBorder="1" applyAlignment="1" applyProtection="1">
      <alignment horizontal="center" vertical="center" wrapText="1"/>
      <protection locked="0"/>
    </xf>
    <xf numFmtId="0" fontId="6" fillId="3" borderId="65" xfId="0" applyFont="1" applyFill="1" applyBorder="1" applyAlignment="1" applyProtection="1">
      <alignment horizontal="center" vertical="center" wrapText="1"/>
      <protection locked="0"/>
    </xf>
    <xf numFmtId="0" fontId="28" fillId="5" borderId="29" xfId="0" applyFont="1" applyFill="1" applyBorder="1" applyAlignment="1">
      <alignment horizontal="center" vertical="center" wrapText="1"/>
    </xf>
    <xf numFmtId="0" fontId="28" fillId="5" borderId="91" xfId="0" applyFont="1" applyFill="1" applyBorder="1" applyAlignment="1">
      <alignment horizontal="center" vertical="center" wrapText="1"/>
    </xf>
    <xf numFmtId="0" fontId="28" fillId="5" borderId="68"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153" xfId="0" applyFont="1" applyFill="1" applyBorder="1" applyAlignment="1">
      <alignment horizontal="center" vertical="center" wrapText="1"/>
    </xf>
    <xf numFmtId="0" fontId="9" fillId="18" borderId="14" xfId="0" applyFont="1" applyFill="1" applyBorder="1" applyAlignment="1">
      <alignment horizontal="center" vertical="center" wrapText="1"/>
    </xf>
    <xf numFmtId="0" fontId="9" fillId="18" borderId="17" xfId="0" applyFont="1" applyFill="1" applyBorder="1" applyAlignment="1">
      <alignment horizontal="center" vertical="center" wrapText="1"/>
    </xf>
    <xf numFmtId="0" fontId="9" fillId="18" borderId="71" xfId="0" applyFont="1" applyFill="1" applyBorder="1" applyAlignment="1">
      <alignment horizontal="center" vertical="center" wrapText="1"/>
    </xf>
    <xf numFmtId="0" fontId="9" fillId="18" borderId="9"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8" fillId="5" borderId="127" xfId="0" applyFont="1" applyFill="1" applyBorder="1" applyAlignment="1">
      <alignment horizontal="center" vertical="center" wrapText="1"/>
    </xf>
    <xf numFmtId="0" fontId="28" fillId="5"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5" fillId="19" borderId="1"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90" xfId="0" applyFont="1" applyFill="1" applyBorder="1" applyAlignment="1">
      <alignment horizontal="center" vertical="center" wrapText="1"/>
    </xf>
    <xf numFmtId="0" fontId="6" fillId="5" borderId="10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5" fillId="19" borderId="2" xfId="0" applyFont="1" applyFill="1" applyBorder="1" applyAlignment="1" applyProtection="1">
      <alignment horizontal="center" vertical="center"/>
      <protection locked="0"/>
    </xf>
    <xf numFmtId="0" fontId="65" fillId="19" borderId="4" xfId="0" applyFont="1" applyFill="1" applyBorder="1" applyAlignment="1" applyProtection="1">
      <alignment horizontal="center" vertical="center"/>
      <protection locked="0"/>
    </xf>
    <xf numFmtId="0" fontId="6" fillId="5" borderId="109"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30" fillId="20" borderId="1" xfId="0" applyFont="1" applyFill="1" applyBorder="1" applyAlignment="1">
      <alignment horizontal="center" vertical="center"/>
    </xf>
    <xf numFmtId="0" fontId="9" fillId="18" borderId="144" xfId="0" applyFont="1" applyFill="1" applyBorder="1" applyAlignment="1">
      <alignment horizontal="center" vertical="center" wrapText="1"/>
    </xf>
    <xf numFmtId="0" fontId="9" fillId="18" borderId="145" xfId="0" applyFont="1" applyFill="1" applyBorder="1" applyAlignment="1">
      <alignment horizontal="center" vertical="center" wrapText="1"/>
    </xf>
    <xf numFmtId="0" fontId="9" fillId="18" borderId="84" xfId="0" applyFont="1" applyFill="1" applyBorder="1" applyAlignment="1">
      <alignment horizontal="center" vertical="center" wrapText="1"/>
    </xf>
    <xf numFmtId="0" fontId="9" fillId="18" borderId="146" xfId="0" applyFont="1" applyFill="1" applyBorder="1" applyAlignment="1">
      <alignment horizontal="center" vertical="center" wrapText="1"/>
    </xf>
    <xf numFmtId="0" fontId="9" fillId="18" borderId="147" xfId="0" applyFont="1" applyFill="1" applyBorder="1" applyAlignment="1">
      <alignment horizontal="center" vertical="center" wrapText="1"/>
    </xf>
    <xf numFmtId="0" fontId="9" fillId="18" borderId="148"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12" fillId="5" borderId="19" xfId="0" applyFont="1" applyFill="1" applyBorder="1" applyAlignment="1">
      <alignment horizontal="left" vertical="center" wrapText="1"/>
    </xf>
    <xf numFmtId="0" fontId="23" fillId="5" borderId="0" xfId="0" applyFont="1" applyFill="1" applyAlignment="1">
      <alignment horizontal="left" vertical="top" wrapText="1"/>
    </xf>
    <xf numFmtId="0" fontId="30" fillId="20" borderId="49" xfId="0" applyFont="1" applyFill="1" applyBorder="1" applyAlignment="1">
      <alignment horizontal="center" vertical="center"/>
    </xf>
    <xf numFmtId="0" fontId="28" fillId="5" borderId="149" xfId="0" applyFont="1" applyFill="1" applyBorder="1" applyAlignment="1">
      <alignment horizontal="center" vertical="center" wrapText="1"/>
    </xf>
    <xf numFmtId="0" fontId="28" fillId="5" borderId="19" xfId="0" applyFont="1" applyFill="1" applyBorder="1" applyAlignment="1">
      <alignment horizontal="center" vertical="center" wrapText="1"/>
    </xf>
    <xf numFmtId="0" fontId="28" fillId="5" borderId="150" xfId="0" applyFont="1" applyFill="1" applyBorder="1" applyAlignment="1">
      <alignment horizontal="center" vertical="center" wrapText="1"/>
    </xf>
    <xf numFmtId="0" fontId="28" fillId="5" borderId="151" xfId="0" applyFont="1" applyFill="1" applyBorder="1" applyAlignment="1">
      <alignment horizontal="center" vertical="center" wrapText="1"/>
    </xf>
    <xf numFmtId="0" fontId="28" fillId="5" borderId="0" xfId="0" applyFont="1" applyFill="1" applyAlignment="1">
      <alignment horizontal="center" vertical="center" wrapText="1"/>
    </xf>
    <xf numFmtId="0" fontId="28" fillId="5" borderId="152" xfId="0" applyFont="1" applyFill="1" applyBorder="1" applyAlignment="1">
      <alignment horizontal="center" vertical="center" wrapText="1"/>
    </xf>
    <xf numFmtId="0" fontId="28" fillId="5" borderId="106" xfId="0" applyFont="1" applyFill="1" applyBorder="1" applyAlignment="1">
      <alignment horizontal="center" vertical="center" wrapText="1"/>
    </xf>
    <xf numFmtId="0" fontId="28" fillId="5" borderId="107" xfId="0" applyFont="1" applyFill="1" applyBorder="1" applyAlignment="1">
      <alignment horizontal="center" vertical="center" wrapText="1"/>
    </xf>
    <xf numFmtId="0" fontId="28" fillId="5" borderId="108" xfId="0" applyFont="1" applyFill="1" applyBorder="1" applyAlignment="1">
      <alignment horizontal="center" vertical="center" wrapText="1"/>
    </xf>
    <xf numFmtId="4" fontId="5" fillId="3" borderId="1" xfId="0" applyNumberFormat="1" applyFont="1" applyFill="1" applyBorder="1" applyAlignment="1" applyProtection="1">
      <alignment horizontal="center" vertical="center"/>
      <protection locked="0"/>
    </xf>
    <xf numFmtId="0" fontId="28" fillId="5" borderId="48" xfId="0" applyFont="1" applyFill="1" applyBorder="1" applyAlignment="1">
      <alignment horizontal="center" vertical="center" wrapText="1"/>
    </xf>
    <xf numFmtId="0" fontId="28" fillId="5" borderId="25" xfId="0" applyFont="1" applyFill="1" applyBorder="1" applyAlignment="1">
      <alignment horizontal="center" vertical="center"/>
    </xf>
    <xf numFmtId="0" fontId="28" fillId="5" borderId="1" xfId="0" applyFont="1" applyFill="1" applyBorder="1" applyAlignment="1">
      <alignment horizontal="center" vertical="center"/>
    </xf>
    <xf numFmtId="0" fontId="28" fillId="5" borderId="13" xfId="0" applyFont="1" applyFill="1" applyBorder="1" applyAlignment="1">
      <alignment horizontal="center" vertical="center"/>
    </xf>
    <xf numFmtId="170" fontId="5" fillId="3" borderId="1" xfId="0" applyNumberFormat="1" applyFont="1" applyFill="1" applyBorder="1" applyAlignment="1" applyProtection="1">
      <alignment horizontal="center" vertical="center"/>
      <protection locked="0"/>
    </xf>
    <xf numFmtId="0" fontId="6" fillId="3" borderId="48" xfId="0" applyFont="1" applyFill="1" applyBorder="1" applyAlignment="1" applyProtection="1">
      <alignment horizontal="center" vertical="center" wrapText="1"/>
      <protection locked="0"/>
    </xf>
    <xf numFmtId="0" fontId="37" fillId="21" borderId="48" xfId="0" applyFont="1" applyFill="1" applyBorder="1" applyAlignment="1">
      <alignment horizontal="center" vertical="center" wrapText="1"/>
    </xf>
    <xf numFmtId="0" fontId="37" fillId="21" borderId="1" xfId="0" applyFont="1" applyFill="1" applyBorder="1" applyAlignment="1">
      <alignment horizontal="center" vertical="center" wrapText="1"/>
    </xf>
    <xf numFmtId="0" fontId="37" fillId="21" borderId="49" xfId="0" applyFont="1" applyFill="1" applyBorder="1" applyAlignment="1">
      <alignment horizontal="center" vertical="center" wrapText="1"/>
    </xf>
    <xf numFmtId="0" fontId="30" fillId="20" borderId="13" xfId="0" applyFont="1" applyFill="1" applyBorder="1" applyAlignment="1">
      <alignment horizontal="center" vertical="center"/>
    </xf>
    <xf numFmtId="0" fontId="3" fillId="2" borderId="0" xfId="0" applyFont="1" applyFill="1" applyAlignment="1">
      <alignment horizontal="center" vertical="center"/>
    </xf>
    <xf numFmtId="0" fontId="5" fillId="5" borderId="62" xfId="0" applyFont="1" applyFill="1" applyBorder="1" applyAlignment="1">
      <alignment horizontal="left" vertical="top" wrapText="1"/>
    </xf>
    <xf numFmtId="0" fontId="5" fillId="5" borderId="63" xfId="0" applyFont="1" applyFill="1" applyBorder="1" applyAlignment="1">
      <alignment horizontal="left" vertical="top" wrapText="1"/>
    </xf>
    <xf numFmtId="0" fontId="28" fillId="5" borderId="61" xfId="0" applyFont="1" applyFill="1" applyBorder="1" applyAlignment="1">
      <alignment horizontal="center" vertical="center" wrapText="1"/>
    </xf>
    <xf numFmtId="0" fontId="6" fillId="5" borderId="48" xfId="0" applyFont="1" applyFill="1" applyBorder="1" applyAlignment="1">
      <alignment horizontal="center" vertical="center"/>
    </xf>
    <xf numFmtId="0" fontId="9" fillId="18" borderId="12" xfId="0" applyFont="1" applyFill="1" applyBorder="1" applyAlignment="1">
      <alignment horizontal="center" vertical="center" wrapText="1"/>
    </xf>
    <xf numFmtId="0" fontId="9" fillId="18" borderId="60" xfId="0" applyFont="1" applyFill="1" applyBorder="1" applyAlignment="1">
      <alignment horizontal="center" vertical="center" wrapText="1"/>
    </xf>
    <xf numFmtId="0" fontId="9" fillId="18" borderId="64" xfId="0" applyFont="1" applyFill="1" applyBorder="1" applyAlignment="1">
      <alignment horizontal="center" vertical="center" wrapText="1"/>
    </xf>
    <xf numFmtId="0" fontId="9" fillId="18" borderId="98" xfId="0" applyFont="1" applyFill="1" applyBorder="1" applyAlignment="1">
      <alignment horizontal="center" vertical="center" wrapText="1"/>
    </xf>
    <xf numFmtId="0" fontId="9" fillId="18" borderId="67" xfId="0" applyFont="1" applyFill="1" applyBorder="1" applyAlignment="1">
      <alignment horizontal="center" vertical="center" wrapText="1"/>
    </xf>
    <xf numFmtId="0" fontId="30" fillId="3" borderId="31" xfId="0" applyFont="1" applyFill="1" applyBorder="1" applyAlignment="1">
      <alignment horizontal="left" vertical="center"/>
    </xf>
    <xf numFmtId="0" fontId="30" fillId="3" borderId="32" xfId="0" applyFont="1" applyFill="1" applyBorder="1" applyAlignment="1">
      <alignment horizontal="left" vertical="center"/>
    </xf>
    <xf numFmtId="0" fontId="30" fillId="5" borderId="0" xfId="2" quotePrefix="1" applyFont="1" applyFill="1" applyBorder="1" applyAlignment="1">
      <alignment horizontal="left" vertical="center" wrapText="1"/>
    </xf>
    <xf numFmtId="0" fontId="28" fillId="5" borderId="1" xfId="0" applyFont="1" applyFill="1" applyBorder="1" applyAlignment="1">
      <alignment horizontal="center" vertical="center" wrapText="1"/>
    </xf>
    <xf numFmtId="0" fontId="28" fillId="5" borderId="49" xfId="0" applyFont="1" applyFill="1" applyBorder="1" applyAlignment="1">
      <alignment horizontal="center" vertical="center"/>
    </xf>
    <xf numFmtId="0" fontId="3" fillId="2" borderId="40" xfId="0" applyFont="1" applyFill="1" applyBorder="1" applyAlignment="1">
      <alignment horizontal="center" vertical="center"/>
    </xf>
    <xf numFmtId="0" fontId="26" fillId="3" borderId="24" xfId="0" applyFont="1" applyFill="1" applyBorder="1" applyAlignment="1" applyProtection="1">
      <alignment horizontal="center" vertical="center" wrapText="1"/>
      <protection locked="0"/>
    </xf>
    <xf numFmtId="0" fontId="26" fillId="3" borderId="42" xfId="0" applyFont="1" applyFill="1" applyBorder="1" applyAlignment="1" applyProtection="1">
      <alignment horizontal="center" vertical="center" wrapText="1"/>
      <protection locked="0"/>
    </xf>
    <xf numFmtId="0" fontId="30" fillId="3" borderId="24" xfId="0" applyFont="1" applyFill="1" applyBorder="1" applyAlignment="1" applyProtection="1">
      <alignment horizontal="center" vertical="center"/>
      <protection locked="0"/>
    </xf>
    <xf numFmtId="0" fontId="30" fillId="3" borderId="42" xfId="0" applyFont="1" applyFill="1" applyBorder="1" applyAlignment="1" applyProtection="1">
      <alignment horizontal="center" vertical="center"/>
      <protection locked="0"/>
    </xf>
    <xf numFmtId="0" fontId="49" fillId="21" borderId="23" xfId="0" applyFont="1" applyFill="1" applyBorder="1" applyAlignment="1">
      <alignment horizontal="center" vertical="center" wrapText="1"/>
    </xf>
    <xf numFmtId="0" fontId="49" fillId="21" borderId="22" xfId="0" applyFont="1" applyFill="1" applyBorder="1" applyAlignment="1">
      <alignment horizontal="center" vertical="center" wrapText="1"/>
    </xf>
    <xf numFmtId="0" fontId="49" fillId="21" borderId="41" xfId="0" applyFont="1" applyFill="1" applyBorder="1" applyAlignment="1">
      <alignment horizontal="center" vertical="center" wrapText="1"/>
    </xf>
    <xf numFmtId="0" fontId="28" fillId="21" borderId="23" xfId="0" applyFont="1" applyFill="1" applyBorder="1" applyAlignment="1">
      <alignment horizontal="center" vertical="center" wrapText="1"/>
    </xf>
    <xf numFmtId="0" fontId="28" fillId="21" borderId="22" xfId="0" applyFont="1" applyFill="1" applyBorder="1" applyAlignment="1">
      <alignment horizontal="center" vertical="center" wrapText="1"/>
    </xf>
    <xf numFmtId="0" fontId="28" fillId="21" borderId="41" xfId="0" applyFont="1" applyFill="1" applyBorder="1" applyAlignment="1">
      <alignment horizontal="center" vertical="center" wrapText="1"/>
    </xf>
    <xf numFmtId="0" fontId="26" fillId="3" borderId="21" xfId="0" applyFont="1" applyFill="1" applyBorder="1" applyAlignment="1" applyProtection="1">
      <alignment horizontal="center" vertical="center" wrapText="1"/>
      <protection locked="0"/>
    </xf>
    <xf numFmtId="0" fontId="26" fillId="3" borderId="6" xfId="0" applyFont="1" applyFill="1" applyBorder="1" applyAlignment="1" applyProtection="1">
      <alignment horizontal="center" vertical="center" wrapText="1"/>
      <protection locked="0"/>
    </xf>
    <xf numFmtId="0" fontId="30" fillId="3" borderId="141" xfId="0" applyFont="1" applyFill="1" applyBorder="1" applyAlignment="1">
      <alignment horizontal="center" vertical="center"/>
    </xf>
    <xf numFmtId="0" fontId="30" fillId="3" borderId="142" xfId="0" applyFont="1" applyFill="1" applyBorder="1" applyAlignment="1">
      <alignment horizontal="center" vertical="center"/>
    </xf>
    <xf numFmtId="0" fontId="30" fillId="3" borderId="143" xfId="0" applyFont="1" applyFill="1" applyBorder="1" applyAlignment="1">
      <alignment horizontal="center" vertical="center"/>
    </xf>
    <xf numFmtId="0" fontId="36" fillId="19" borderId="136" xfId="0" applyFont="1" applyFill="1" applyBorder="1" applyAlignment="1">
      <alignment horizontal="center" vertical="center"/>
    </xf>
    <xf numFmtId="0" fontId="36" fillId="19" borderId="137" xfId="0" applyFont="1" applyFill="1" applyBorder="1" applyAlignment="1">
      <alignment horizontal="center" vertical="center"/>
    </xf>
    <xf numFmtId="0" fontId="36" fillId="19" borderId="138" xfId="0" applyFont="1" applyFill="1" applyBorder="1" applyAlignment="1">
      <alignment horizontal="center" vertical="center"/>
    </xf>
    <xf numFmtId="0" fontId="28" fillId="0" borderId="139" xfId="0" applyFont="1" applyBorder="1" applyAlignment="1">
      <alignment horizontal="center" vertical="center"/>
    </xf>
    <xf numFmtId="0" fontId="28" fillId="0" borderId="140" xfId="0" applyFont="1" applyBorder="1" applyAlignment="1">
      <alignment horizontal="center" vertical="center"/>
    </xf>
    <xf numFmtId="0" fontId="26" fillId="3" borderId="0" xfId="0" applyFont="1" applyFill="1" applyAlignment="1" applyProtection="1">
      <alignment horizontal="center" vertical="center" wrapText="1"/>
      <protection locked="0"/>
    </xf>
    <xf numFmtId="0" fontId="26" fillId="3" borderId="40" xfId="0" applyFont="1" applyFill="1" applyBorder="1" applyAlignment="1" applyProtection="1">
      <alignment horizontal="center" vertical="center" wrapText="1"/>
      <protection locked="0"/>
    </xf>
    <xf numFmtId="0" fontId="18" fillId="9" borderId="80" xfId="0" applyFont="1" applyFill="1" applyBorder="1" applyAlignment="1">
      <alignment horizontal="center" vertical="center" wrapText="1"/>
    </xf>
    <xf numFmtId="0" fontId="18" fillId="9" borderId="81" xfId="0" applyFont="1" applyFill="1" applyBorder="1" applyAlignment="1">
      <alignment horizontal="center" vertical="center" wrapText="1"/>
    </xf>
    <xf numFmtId="0" fontId="30" fillId="25" borderId="31" xfId="0" applyFont="1" applyFill="1" applyBorder="1" applyAlignment="1">
      <alignment horizontal="left" vertical="center"/>
    </xf>
    <xf numFmtId="0" fontId="30" fillId="25" borderId="32" xfId="0" applyFont="1" applyFill="1" applyBorder="1" applyAlignment="1">
      <alignment horizontal="left" vertical="center"/>
    </xf>
    <xf numFmtId="0" fontId="36" fillId="19" borderId="34" xfId="0" applyFont="1" applyFill="1" applyBorder="1" applyAlignment="1">
      <alignment horizontal="left" vertical="center"/>
    </xf>
    <xf numFmtId="0" fontId="36" fillId="19" borderId="35" xfId="0" applyFont="1" applyFill="1" applyBorder="1" applyAlignment="1">
      <alignment horizontal="left"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12" fillId="3" borderId="1" xfId="0" applyFont="1" applyFill="1" applyBorder="1" applyAlignment="1" applyProtection="1">
      <alignment horizontal="center" vertical="center"/>
      <protection locked="0"/>
    </xf>
    <xf numFmtId="0" fontId="3" fillId="39" borderId="17" xfId="0" applyFont="1" applyFill="1" applyBorder="1" applyAlignment="1">
      <alignment horizontal="left" vertical="center"/>
    </xf>
    <xf numFmtId="0" fontId="3" fillId="39" borderId="19" xfId="0" applyFont="1" applyFill="1" applyBorder="1" applyAlignment="1">
      <alignment horizontal="left" vertical="center"/>
    </xf>
    <xf numFmtId="0" fontId="3" fillId="39" borderId="18" xfId="0" applyFont="1" applyFill="1" applyBorder="1" applyAlignment="1">
      <alignment horizontal="left" vertical="center"/>
    </xf>
    <xf numFmtId="0" fontId="5" fillId="4" borderId="0" xfId="0" applyFont="1" applyFill="1" applyAlignment="1">
      <alignment horizontal="left" vertical="center" wrapText="1"/>
    </xf>
    <xf numFmtId="0" fontId="9" fillId="38" borderId="71" xfId="0" applyFont="1" applyFill="1" applyBorder="1" applyAlignment="1">
      <alignment horizontal="left" vertical="center" wrapText="1"/>
    </xf>
    <xf numFmtId="0" fontId="9" fillId="38" borderId="0" xfId="0" applyFont="1" applyFill="1" applyAlignment="1">
      <alignment horizontal="left" vertical="center" wrapText="1"/>
    </xf>
    <xf numFmtId="0" fontId="9" fillId="38" borderId="72" xfId="0" applyFont="1" applyFill="1" applyBorder="1" applyAlignment="1">
      <alignment horizontal="left" vertical="center" wrapText="1"/>
    </xf>
    <xf numFmtId="0" fontId="5" fillId="5" borderId="71"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72" xfId="0" applyFont="1" applyFill="1" applyBorder="1" applyAlignment="1">
      <alignment horizontal="center" vertical="center" wrapText="1"/>
    </xf>
    <xf numFmtId="0" fontId="5" fillId="5" borderId="135" xfId="0" applyFont="1" applyFill="1" applyBorder="1" applyAlignment="1">
      <alignment horizontal="center" vertical="center" wrapText="1"/>
    </xf>
    <xf numFmtId="0" fontId="5" fillId="5" borderId="107" xfId="0" applyFont="1" applyFill="1" applyBorder="1" applyAlignment="1">
      <alignment horizontal="center" vertical="center" wrapText="1"/>
    </xf>
    <xf numFmtId="0" fontId="5" fillId="5" borderId="116" xfId="0" applyFont="1" applyFill="1" applyBorder="1" applyAlignment="1">
      <alignment horizontal="center" vertical="center" wrapText="1"/>
    </xf>
    <xf numFmtId="0" fontId="6" fillId="6" borderId="49" xfId="0" applyFont="1" applyFill="1" applyBorder="1" applyAlignment="1">
      <alignment horizontal="center" vertical="center"/>
    </xf>
    <xf numFmtId="0" fontId="23" fillId="4" borderId="0" xfId="0" applyFont="1" applyFill="1" applyAlignment="1" applyProtection="1">
      <alignment vertical="center" wrapText="1"/>
      <protection locked="0"/>
    </xf>
    <xf numFmtId="0" fontId="23" fillId="4" borderId="72" xfId="0" applyFont="1" applyFill="1" applyBorder="1" applyAlignment="1" applyProtection="1">
      <alignment vertical="center" wrapText="1"/>
      <protection locked="0"/>
    </xf>
    <xf numFmtId="0" fontId="11" fillId="0" borderId="71" xfId="0" applyFont="1" applyBorder="1" applyAlignment="1">
      <alignment horizontal="center" vertical="center" wrapText="1"/>
    </xf>
    <xf numFmtId="0" fontId="3" fillId="17" borderId="0" xfId="0" applyFont="1" applyFill="1" applyAlignment="1">
      <alignment horizontal="center" vertical="center"/>
    </xf>
    <xf numFmtId="0" fontId="11" fillId="5" borderId="2"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7" fillId="4" borderId="0" xfId="0" applyFont="1" applyFill="1" applyAlignment="1">
      <alignment horizontal="left" vertical="center" wrapText="1"/>
    </xf>
    <xf numFmtId="0" fontId="7" fillId="5" borderId="0" xfId="0" quotePrefix="1" applyFont="1" applyFill="1" applyAlignment="1">
      <alignment horizontal="left" vertical="center" wrapText="1"/>
    </xf>
    <xf numFmtId="0" fontId="19" fillId="23" borderId="13" xfId="0" applyFont="1" applyFill="1" applyBorder="1" applyAlignment="1">
      <alignment horizontal="center" vertical="center" wrapText="1"/>
    </xf>
    <xf numFmtId="0" fontId="19" fillId="23" borderId="105" xfId="0" applyFont="1" applyFill="1" applyBorder="1" applyAlignment="1">
      <alignment horizontal="center" vertical="center" wrapText="1"/>
    </xf>
    <xf numFmtId="0" fontId="19" fillId="23" borderId="108" xfId="0" applyFont="1" applyFill="1" applyBorder="1" applyAlignment="1">
      <alignment horizontal="center" vertical="center" wrapText="1"/>
    </xf>
    <xf numFmtId="0" fontId="3" fillId="17" borderId="107" xfId="0" applyFont="1" applyFill="1" applyBorder="1" applyAlignment="1">
      <alignment horizontal="center" vertical="center"/>
    </xf>
    <xf numFmtId="0" fontId="37" fillId="21" borderId="1" xfId="0" applyFont="1" applyFill="1" applyBorder="1" applyAlignment="1">
      <alignment horizontal="center" vertical="center"/>
    </xf>
    <xf numFmtId="0" fontId="19" fillId="23" borderId="12" xfId="0" applyFont="1" applyFill="1" applyBorder="1" applyAlignment="1">
      <alignment horizontal="center" vertical="center"/>
    </xf>
    <xf numFmtId="0" fontId="19" fillId="23" borderId="1" xfId="0" applyFont="1" applyFill="1" applyBorder="1" applyAlignment="1">
      <alignment horizontal="center" vertical="center"/>
    </xf>
    <xf numFmtId="0" fontId="5" fillId="6" borderId="1" xfId="0" applyFont="1" applyFill="1" applyBorder="1" applyAlignment="1">
      <alignment horizontal="center" vertical="center"/>
    </xf>
    <xf numFmtId="0" fontId="71" fillId="4" borderId="0" xfId="0" applyFont="1" applyFill="1" applyAlignment="1">
      <alignment horizontal="center" vertical="center" wrapText="1"/>
    </xf>
    <xf numFmtId="0" fontId="3" fillId="39" borderId="0" xfId="0" applyFont="1" applyFill="1" applyAlignment="1">
      <alignment horizontal="left" vertical="center"/>
    </xf>
    <xf numFmtId="0" fontId="69" fillId="35" borderId="0" xfId="0" applyFont="1" applyFill="1" applyAlignment="1">
      <alignment horizontal="center" vertical="center"/>
    </xf>
    <xf numFmtId="0" fontId="5" fillId="4" borderId="0" xfId="0" applyFont="1" applyFill="1" applyAlignment="1">
      <alignment horizontal="center" vertical="center"/>
    </xf>
    <xf numFmtId="0" fontId="42" fillId="5" borderId="58" xfId="0" applyFont="1" applyFill="1" applyBorder="1" applyAlignment="1">
      <alignment horizontal="center" vertical="center" wrapText="1"/>
    </xf>
    <xf numFmtId="0" fontId="42" fillId="5" borderId="8" xfId="0" applyFont="1" applyFill="1" applyBorder="1" applyAlignment="1">
      <alignment horizontal="center" vertical="center" wrapText="1"/>
    </xf>
    <xf numFmtId="164" fontId="47" fillId="19" borderId="49" xfId="0" applyNumberFormat="1" applyFont="1" applyFill="1" applyBorder="1" applyAlignment="1" applyProtection="1">
      <alignment horizontal="center" vertical="center" wrapText="1"/>
      <protection locked="0"/>
    </xf>
    <xf numFmtId="0" fontId="47" fillId="19" borderId="49" xfId="0" applyFont="1" applyFill="1" applyBorder="1" applyAlignment="1" applyProtection="1">
      <alignment horizontal="center" vertical="center" wrapText="1"/>
      <protection locked="0"/>
    </xf>
    <xf numFmtId="0" fontId="47" fillId="19" borderId="15" xfId="0" applyFont="1" applyFill="1" applyBorder="1" applyAlignment="1" applyProtection="1">
      <alignment horizontal="center" vertical="center" wrapText="1"/>
      <protection locked="0"/>
    </xf>
    <xf numFmtId="164" fontId="49" fillId="4" borderId="3" xfId="0" applyNumberFormat="1" applyFont="1" applyFill="1" applyBorder="1" applyAlignment="1">
      <alignment horizontal="center" vertical="center" wrapText="1"/>
    </xf>
    <xf numFmtId="0" fontId="5" fillId="4" borderId="90" xfId="0" applyFont="1" applyFill="1" applyBorder="1" applyAlignment="1">
      <alignment horizontal="center" vertical="center" wrapText="1"/>
    </xf>
    <xf numFmtId="0" fontId="5" fillId="4" borderId="102"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47" fillId="3" borderId="2" xfId="0" applyFont="1" applyFill="1" applyBorder="1" applyAlignment="1" applyProtection="1">
      <alignment horizontal="center" vertical="center" wrapText="1"/>
      <protection locked="0"/>
    </xf>
    <xf numFmtId="0" fontId="47" fillId="3" borderId="3" xfId="0" applyFont="1" applyFill="1" applyBorder="1" applyAlignment="1" applyProtection="1">
      <alignment horizontal="center" vertical="center" wrapText="1"/>
      <protection locked="0"/>
    </xf>
    <xf numFmtId="0" fontId="47" fillId="3" borderId="4" xfId="0" applyFont="1" applyFill="1" applyBorder="1" applyAlignment="1" applyProtection="1">
      <alignment horizontal="center" vertical="center" wrapText="1"/>
      <protection locked="0"/>
    </xf>
    <xf numFmtId="0" fontId="47" fillId="3" borderId="110"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8" fillId="9" borderId="7" xfId="0" applyFont="1" applyFill="1" applyBorder="1" applyAlignment="1">
      <alignment horizontal="center" vertical="center" wrapText="1"/>
    </xf>
    <xf numFmtId="0" fontId="18" fillId="9" borderId="48"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28" fillId="0" borderId="94" xfId="0" applyFont="1" applyBorder="1" applyAlignment="1">
      <alignment horizontal="center" vertical="center"/>
    </xf>
    <xf numFmtId="0" fontId="47" fillId="25" borderId="46" xfId="0" applyFont="1" applyFill="1" applyBorder="1" applyAlignment="1">
      <alignment horizontal="left" vertical="center"/>
    </xf>
    <xf numFmtId="0" fontId="47" fillId="25" borderId="47" xfId="0" applyFont="1" applyFill="1" applyBorder="1" applyAlignment="1">
      <alignment horizontal="left" vertical="center"/>
    </xf>
    <xf numFmtId="0" fontId="47" fillId="25" borderId="92" xfId="0" applyFont="1" applyFill="1" applyBorder="1" applyAlignment="1">
      <alignment horizontal="left" vertical="center"/>
    </xf>
    <xf numFmtId="0" fontId="6" fillId="5" borderId="103" xfId="0" applyFont="1" applyFill="1" applyBorder="1" applyAlignment="1">
      <alignment horizontal="center" vertical="center" wrapText="1"/>
    </xf>
    <xf numFmtId="0" fontId="6" fillId="5" borderId="104" xfId="0"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106" xfId="0" applyFont="1" applyFill="1" applyBorder="1" applyAlignment="1">
      <alignment horizontal="center" vertical="center" wrapText="1"/>
    </xf>
    <xf numFmtId="0" fontId="6" fillId="5" borderId="107" xfId="0" applyFont="1" applyFill="1" applyBorder="1" applyAlignment="1">
      <alignment horizontal="center" vertical="center" wrapText="1"/>
    </xf>
    <xf numFmtId="0" fontId="6" fillId="5" borderId="108" xfId="0" applyFont="1" applyFill="1" applyBorder="1" applyAlignment="1">
      <alignment horizontal="center" vertical="center" wrapText="1"/>
    </xf>
    <xf numFmtId="0" fontId="5" fillId="5" borderId="0" xfId="0" applyFont="1" applyFill="1" applyAlignment="1">
      <alignment horizontal="left" vertical="center"/>
    </xf>
    <xf numFmtId="0" fontId="5" fillId="5" borderId="0" xfId="0" applyFont="1" applyFill="1" applyAlignment="1">
      <alignment horizontal="left" vertical="top" wrapText="1"/>
    </xf>
    <xf numFmtId="0" fontId="6" fillId="5" borderId="0" xfId="0" applyFont="1" applyFill="1" applyAlignment="1">
      <alignment horizontal="left" vertical="center" wrapText="1"/>
    </xf>
    <xf numFmtId="0" fontId="12" fillId="3" borderId="29" xfId="0" applyFont="1" applyFill="1" applyBorder="1" applyAlignment="1" applyProtection="1">
      <alignment horizontal="center"/>
      <protection locked="0"/>
    </xf>
    <xf numFmtId="0" fontId="36" fillId="19" borderId="75" xfId="0" applyFont="1" applyFill="1" applyBorder="1" applyAlignment="1">
      <alignment horizontal="left" vertical="center"/>
    </xf>
    <xf numFmtId="0" fontId="36" fillId="19" borderId="78" xfId="0" applyFont="1" applyFill="1" applyBorder="1" applyAlignment="1">
      <alignment horizontal="left" vertical="center"/>
    </xf>
    <xf numFmtId="0" fontId="30" fillId="25" borderId="76" xfId="0" applyFont="1" applyFill="1" applyBorder="1" applyAlignment="1">
      <alignment horizontal="left" vertical="center"/>
    </xf>
    <xf numFmtId="0" fontId="30" fillId="25" borderId="77" xfId="0" applyFont="1" applyFill="1" applyBorder="1" applyAlignment="1">
      <alignment horizontal="left" vertical="center"/>
    </xf>
    <xf numFmtId="0" fontId="7" fillId="5" borderId="0" xfId="0" applyFont="1" applyFill="1" applyAlignment="1">
      <alignment horizontal="left" vertical="center" wrapText="1"/>
    </xf>
    <xf numFmtId="0" fontId="48" fillId="3" borderId="1" xfId="0" applyFont="1" applyFill="1" applyBorder="1" applyAlignment="1" applyProtection="1">
      <alignment horizontal="center" vertical="center"/>
      <protection locked="0"/>
    </xf>
    <xf numFmtId="0" fontId="48" fillId="3" borderId="13" xfId="0" applyFont="1" applyFill="1" applyBorder="1" applyAlignment="1" applyProtection="1">
      <alignment horizontal="center" vertical="center"/>
      <protection locked="0"/>
    </xf>
    <xf numFmtId="0" fontId="5" fillId="5" borderId="1" xfId="0" applyFont="1" applyFill="1" applyBorder="1" applyAlignment="1">
      <alignment horizontal="center" vertical="center"/>
    </xf>
    <xf numFmtId="0" fontId="5" fillId="5" borderId="13" xfId="0" applyFont="1" applyFill="1" applyBorder="1" applyAlignment="1">
      <alignment horizontal="center" vertical="center"/>
    </xf>
    <xf numFmtId="43" fontId="5" fillId="3" borderId="2" xfId="5" applyFont="1" applyFill="1" applyBorder="1" applyAlignment="1" applyProtection="1">
      <alignment horizontal="center" vertical="center"/>
      <protection locked="0"/>
    </xf>
    <xf numFmtId="43" fontId="5" fillId="3" borderId="4" xfId="5" applyFont="1" applyFill="1" applyBorder="1" applyAlignment="1" applyProtection="1">
      <alignment horizontal="center" vertical="center"/>
      <protection locked="0"/>
    </xf>
    <xf numFmtId="43" fontId="5" fillId="3" borderId="1" xfId="5" applyFont="1" applyFill="1" applyBorder="1" applyAlignment="1" applyProtection="1">
      <alignment horizontal="center" vertical="center"/>
      <protection locked="0"/>
    </xf>
    <xf numFmtId="0" fontId="41" fillId="5" borderId="0" xfId="0" applyFont="1" applyFill="1" applyAlignment="1" applyProtection="1">
      <alignment horizontal="left" vertical="center" wrapText="1"/>
      <protection locked="0"/>
    </xf>
    <xf numFmtId="0" fontId="5" fillId="5" borderId="0" xfId="0" applyFont="1" applyFill="1" applyAlignment="1" applyProtection="1">
      <alignment horizontal="left" vertical="center" wrapText="1"/>
      <protection locked="0"/>
    </xf>
    <xf numFmtId="0" fontId="5" fillId="5" borderId="12"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2" xfId="0" applyFont="1" applyFill="1" applyBorder="1" applyAlignment="1">
      <alignment horizontal="center" vertical="center"/>
    </xf>
    <xf numFmtId="0" fontId="42" fillId="5" borderId="17" xfId="0" applyFont="1" applyFill="1" applyBorder="1" applyAlignment="1">
      <alignment horizontal="left" vertical="top" wrapText="1"/>
    </xf>
    <xf numFmtId="0" fontId="6" fillId="5" borderId="19" xfId="0" applyFont="1" applyFill="1" applyBorder="1" applyAlignment="1">
      <alignment horizontal="left" vertical="top" wrapText="1"/>
    </xf>
    <xf numFmtId="0" fontId="6" fillId="5" borderId="18" xfId="0" applyFont="1" applyFill="1" applyBorder="1" applyAlignment="1">
      <alignment horizontal="left" vertical="top" wrapText="1"/>
    </xf>
    <xf numFmtId="0" fontId="6" fillId="5" borderId="71" xfId="0" applyFont="1" applyFill="1" applyBorder="1" applyAlignment="1">
      <alignment horizontal="left" vertical="top" wrapText="1"/>
    </xf>
    <xf numFmtId="0" fontId="6" fillId="5" borderId="0" xfId="0" applyFont="1" applyFill="1" applyAlignment="1">
      <alignment horizontal="left" vertical="top" wrapText="1"/>
    </xf>
    <xf numFmtId="0" fontId="6" fillId="5" borderId="72" xfId="0" applyFont="1" applyFill="1" applyBorder="1" applyAlignment="1">
      <alignment horizontal="left" vertical="top" wrapText="1"/>
    </xf>
    <xf numFmtId="0" fontId="43" fillId="0" borderId="0" xfId="0" applyFont="1" applyAlignment="1">
      <alignment horizontal="center" vertical="center" wrapText="1"/>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5" borderId="2" xfId="0" applyFont="1" applyFill="1" applyBorder="1" applyAlignment="1">
      <alignment horizontal="center" vertical="center" wrapText="1"/>
    </xf>
    <xf numFmtId="0" fontId="5" fillId="5" borderId="0" xfId="0" applyFont="1" applyFill="1" applyAlignment="1">
      <alignment horizontal="center"/>
    </xf>
    <xf numFmtId="0" fontId="6" fillId="5" borderId="25" xfId="0" applyFont="1" applyFill="1" applyBorder="1" applyAlignment="1">
      <alignment horizontal="center" vertical="center" wrapText="1"/>
    </xf>
    <xf numFmtId="0" fontId="25" fillId="19" borderId="49" xfId="0" applyFont="1" applyFill="1" applyBorder="1" applyAlignment="1">
      <alignment horizontal="left" vertical="center"/>
    </xf>
    <xf numFmtId="0" fontId="25" fillId="19" borderId="15" xfId="0" applyFont="1" applyFill="1" applyBorder="1" applyAlignment="1">
      <alignment horizontal="left" vertical="center"/>
    </xf>
    <xf numFmtId="0" fontId="6" fillId="26" borderId="0" xfId="0" applyFont="1" applyFill="1" applyAlignment="1">
      <alignment horizontal="center" vertical="center"/>
    </xf>
    <xf numFmtId="0" fontId="19" fillId="2" borderId="0" xfId="0" applyFont="1" applyFill="1" applyAlignment="1">
      <alignment horizontal="center" vertical="center"/>
    </xf>
    <xf numFmtId="0" fontId="6" fillId="26" borderId="0" xfId="0" applyFont="1" applyFill="1" applyAlignment="1">
      <alignment horizontal="center" vertical="center" wrapText="1"/>
    </xf>
    <xf numFmtId="0" fontId="6" fillId="5" borderId="9" xfId="0" applyFont="1" applyFill="1" applyBorder="1" applyAlignment="1">
      <alignment horizontal="left" vertical="top" wrapText="1"/>
    </xf>
    <xf numFmtId="0" fontId="6" fillId="5" borderId="73" xfId="0" applyFont="1" applyFill="1" applyBorder="1" applyAlignment="1">
      <alignment horizontal="left" vertical="top" wrapText="1"/>
    </xf>
    <xf numFmtId="0" fontId="6" fillId="5" borderId="10" xfId="0" applyFont="1" applyFill="1" applyBorder="1" applyAlignment="1">
      <alignment horizontal="left" vertical="top" wrapText="1"/>
    </xf>
    <xf numFmtId="0" fontId="5" fillId="5" borderId="0" xfId="2" quotePrefix="1" applyFont="1" applyFill="1" applyBorder="1" applyAlignment="1">
      <alignment horizontal="left" vertical="center" wrapText="1"/>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5" fillId="25" borderId="48" xfId="0" applyFont="1" applyFill="1" applyBorder="1" applyAlignment="1">
      <alignment horizontal="left" vertical="center"/>
    </xf>
    <xf numFmtId="0" fontId="5" fillId="25" borderId="25" xfId="0" applyFont="1" applyFill="1" applyBorder="1" applyAlignment="1">
      <alignment horizontal="left" vertical="center"/>
    </xf>
    <xf numFmtId="0" fontId="19" fillId="18" borderId="0" xfId="0" applyFont="1" applyFill="1" applyAlignment="1">
      <alignment horizontal="center" vertical="center" wrapText="1"/>
    </xf>
    <xf numFmtId="0" fontId="6" fillId="5" borderId="7"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177" fontId="19" fillId="19" borderId="12" xfId="5" applyNumberFormat="1" applyFont="1" applyFill="1" applyBorder="1" applyAlignment="1" applyProtection="1">
      <alignment horizontal="center" vertical="center"/>
    </xf>
    <xf numFmtId="177" fontId="19" fillId="19" borderId="13" xfId="5" applyNumberFormat="1" applyFont="1" applyFill="1" applyBorder="1" applyAlignment="1" applyProtection="1">
      <alignment horizontal="center" vertical="center"/>
    </xf>
    <xf numFmtId="177" fontId="19" fillId="19" borderId="14" xfId="5" applyNumberFormat="1" applyFont="1" applyFill="1" applyBorder="1" applyAlignment="1" applyProtection="1">
      <alignment horizontal="center" vertical="center"/>
    </xf>
    <xf numFmtId="177" fontId="19" fillId="19" borderId="15" xfId="5" applyNumberFormat="1" applyFont="1" applyFill="1" applyBorder="1" applyAlignment="1" applyProtection="1">
      <alignment horizontal="center" vertical="center"/>
    </xf>
    <xf numFmtId="0" fontId="19" fillId="18" borderId="0" xfId="0" applyFont="1" applyFill="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2" fontId="19" fillId="19" borderId="1" xfId="0" applyNumberFormat="1" applyFont="1" applyFill="1" applyBorder="1" applyAlignment="1" applyProtection="1">
      <alignment horizontal="center" vertical="center"/>
      <protection locked="0"/>
    </xf>
    <xf numFmtId="0" fontId="6" fillId="33" borderId="90" xfId="0" applyFont="1" applyFill="1" applyBorder="1" applyAlignment="1">
      <alignment horizontal="center" vertical="center" wrapText="1"/>
    </xf>
    <xf numFmtId="0" fontId="6" fillId="33" borderId="102" xfId="0" applyFont="1" applyFill="1" applyBorder="1" applyAlignment="1">
      <alignment horizontal="center" vertical="center" wrapText="1"/>
    </xf>
    <xf numFmtId="0" fontId="6" fillId="33" borderId="11" xfId="0" applyFont="1" applyFill="1" applyBorder="1" applyAlignment="1">
      <alignment horizontal="center" vertical="center" wrapText="1"/>
    </xf>
    <xf numFmtId="0" fontId="6" fillId="5" borderId="1" xfId="0" applyFont="1" applyFill="1" applyBorder="1" applyAlignment="1">
      <alignment horizontal="center" vertical="center"/>
    </xf>
    <xf numFmtId="0" fontId="48" fillId="3" borderId="49" xfId="0" applyFont="1" applyFill="1" applyBorder="1" applyAlignment="1" applyProtection="1">
      <alignment horizontal="center" vertical="center"/>
      <protection locked="0"/>
    </xf>
    <xf numFmtId="0" fontId="48" fillId="3" borderId="15" xfId="0" applyFont="1" applyFill="1" applyBorder="1" applyAlignment="1" applyProtection="1">
      <alignment horizontal="center" vertical="center"/>
      <protection locked="0"/>
    </xf>
    <xf numFmtId="43" fontId="5" fillId="3" borderId="49" xfId="5" applyFont="1" applyFill="1" applyBorder="1" applyAlignment="1" applyProtection="1">
      <alignment horizontal="center" vertical="center"/>
      <protection locked="0"/>
    </xf>
    <xf numFmtId="0" fontId="6" fillId="0" borderId="1" xfId="0" applyFont="1" applyBorder="1" applyAlignment="1">
      <alignment horizontal="center" vertical="center"/>
    </xf>
    <xf numFmtId="171" fontId="6" fillId="30" borderId="1" xfId="0" applyNumberFormat="1" applyFont="1" applyFill="1" applyBorder="1" applyAlignment="1">
      <alignment horizontal="center" vertical="center"/>
    </xf>
    <xf numFmtId="0" fontId="6" fillId="33" borderId="1" xfId="0" applyFont="1" applyFill="1" applyBorder="1" applyAlignment="1">
      <alignment horizontal="center" vertical="center" wrapText="1"/>
    </xf>
    <xf numFmtId="0" fontId="5" fillId="5" borderId="71" xfId="0" applyFont="1" applyFill="1" applyBorder="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6" fillId="0" borderId="2"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4" borderId="2"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43" fontId="25" fillId="19" borderId="2" xfId="5" applyFont="1" applyFill="1" applyBorder="1" applyAlignment="1" applyProtection="1">
      <alignment horizontal="center" vertical="center"/>
      <protection locked="0"/>
    </xf>
    <xf numFmtId="43" fontId="25" fillId="19" borderId="3" xfId="5" applyFont="1" applyFill="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33" borderId="1" xfId="0" applyFont="1" applyFill="1" applyBorder="1" applyAlignment="1">
      <alignment horizontal="center" vertical="center" wrapText="1"/>
    </xf>
    <xf numFmtId="4" fontId="5" fillId="25" borderId="1" xfId="0" applyNumberFormat="1" applyFont="1" applyFill="1" applyBorder="1" applyAlignment="1">
      <alignment horizontal="center" vertical="center"/>
    </xf>
    <xf numFmtId="2" fontId="5" fillId="25" borderId="1" xfId="0" applyNumberFormat="1" applyFont="1" applyFill="1" applyBorder="1" applyAlignment="1">
      <alignment horizontal="center" vertical="center"/>
    </xf>
    <xf numFmtId="0" fontId="19" fillId="19" borderId="1" xfId="0" applyFont="1" applyFill="1" applyBorder="1" applyAlignment="1" applyProtection="1">
      <alignment horizontal="center" vertical="center"/>
      <protection locked="0"/>
    </xf>
    <xf numFmtId="43" fontId="25" fillId="19" borderId="2" xfId="5" applyFont="1" applyFill="1" applyBorder="1" applyAlignment="1">
      <alignment horizontal="center" vertical="center"/>
    </xf>
    <xf numFmtId="43" fontId="25" fillId="19" borderId="3" xfId="5" applyFont="1" applyFill="1" applyBorder="1" applyAlignment="1">
      <alignment horizontal="center" vertical="center"/>
    </xf>
    <xf numFmtId="0" fontId="6" fillId="33" borderId="1" xfId="0" applyFont="1" applyFill="1" applyBorder="1" applyAlignment="1">
      <alignment horizontal="center" vertical="center"/>
    </xf>
    <xf numFmtId="0" fontId="6" fillId="27" borderId="96" xfId="0" applyFont="1" applyFill="1" applyBorder="1" applyAlignment="1">
      <alignment horizontal="center" vertical="center"/>
    </xf>
    <xf numFmtId="0" fontId="6" fillId="27" borderId="97" xfId="0" applyFont="1" applyFill="1" applyBorder="1" applyAlignment="1">
      <alignment horizontal="center" vertical="center"/>
    </xf>
    <xf numFmtId="0" fontId="6" fillId="27" borderId="63" xfId="0" applyFont="1" applyFill="1" applyBorder="1" applyAlignment="1">
      <alignment horizontal="center" vertical="center"/>
    </xf>
    <xf numFmtId="0" fontId="2" fillId="0" borderId="44" xfId="0" applyFont="1" applyBorder="1" applyAlignment="1">
      <alignment horizontal="center" vertical="center"/>
    </xf>
    <xf numFmtId="0" fontId="2" fillId="0" borderId="33" xfId="0" applyFont="1" applyBorder="1" applyAlignment="1">
      <alignment horizontal="center" vertical="center"/>
    </xf>
    <xf numFmtId="0" fontId="31" fillId="10" borderId="17"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32" fillId="10" borderId="9" xfId="0" applyFont="1" applyFill="1" applyBorder="1" applyAlignment="1">
      <alignment horizontal="center" vertical="center" wrapText="1"/>
    </xf>
    <xf numFmtId="0" fontId="32" fillId="10" borderId="10" xfId="0" applyFont="1" applyFill="1" applyBorder="1" applyAlignment="1">
      <alignment horizontal="center" vertical="center" wrapText="1"/>
    </xf>
    <xf numFmtId="0" fontId="27" fillId="24" borderId="7" xfId="0" applyFont="1" applyFill="1" applyBorder="1" applyAlignment="1">
      <alignment horizontal="center" vertical="center" wrapText="1"/>
    </xf>
    <xf numFmtId="0" fontId="27" fillId="24" borderId="25" xfId="0" applyFont="1" applyFill="1" applyBorder="1" applyAlignment="1">
      <alignment horizontal="center" vertical="center"/>
    </xf>
    <xf numFmtId="0" fontId="62" fillId="34" borderId="103" xfId="0" applyFont="1" applyFill="1" applyBorder="1" applyAlignment="1">
      <alignment horizontal="center" vertical="center" wrapText="1"/>
    </xf>
    <xf numFmtId="0" fontId="62" fillId="34" borderId="105" xfId="0" applyFont="1" applyFill="1" applyBorder="1" applyAlignment="1">
      <alignment horizontal="center" vertical="center"/>
    </xf>
    <xf numFmtId="0" fontId="62" fillId="34" borderId="106" xfId="0" applyFont="1" applyFill="1" applyBorder="1" applyAlignment="1">
      <alignment horizontal="center" vertical="center"/>
    </xf>
    <xf numFmtId="0" fontId="62" fillId="34" borderId="108" xfId="0" applyFont="1" applyFill="1" applyBorder="1" applyAlignment="1">
      <alignment horizontal="center" vertical="center"/>
    </xf>
    <xf numFmtId="0" fontId="2" fillId="30" borderId="98" xfId="0" applyFont="1" applyFill="1" applyBorder="1" applyAlignment="1">
      <alignment horizontal="center" vertical="center" wrapText="1"/>
    </xf>
    <xf numFmtId="0" fontId="2" fillId="30" borderId="99" xfId="0" applyFont="1" applyFill="1" applyBorder="1" applyAlignment="1">
      <alignment horizontal="center" vertical="center" wrapText="1"/>
    </xf>
    <xf numFmtId="0" fontId="2" fillId="30" borderId="91" xfId="0" applyFont="1" applyFill="1" applyBorder="1" applyAlignment="1">
      <alignment horizontal="center" vertical="center" wrapText="1"/>
    </xf>
    <xf numFmtId="0" fontId="2" fillId="30" borderId="93" xfId="0" applyFont="1" applyFill="1" applyBorder="1" applyAlignment="1">
      <alignment horizontal="center" vertical="center" wrapText="1"/>
    </xf>
    <xf numFmtId="0" fontId="45" fillId="29" borderId="96" xfId="0" applyFont="1" applyFill="1" applyBorder="1" applyAlignment="1">
      <alignment horizontal="center" vertical="center"/>
    </xf>
    <xf numFmtId="0" fontId="45" fillId="29" borderId="97" xfId="0" applyFont="1" applyFill="1" applyBorder="1" applyAlignment="1">
      <alignment horizontal="center" vertical="center"/>
    </xf>
    <xf numFmtId="0" fontId="45" fillId="29" borderId="63" xfId="0" applyFont="1" applyFill="1" applyBorder="1" applyAlignment="1">
      <alignment horizontal="center" vertical="center"/>
    </xf>
    <xf numFmtId="0" fontId="2" fillId="30" borderId="46" xfId="0" applyFont="1" applyFill="1" applyBorder="1" applyAlignment="1">
      <alignment horizontal="center" vertical="center"/>
    </xf>
    <xf numFmtId="0" fontId="2" fillId="30" borderId="47" xfId="0" applyFont="1" applyFill="1" applyBorder="1" applyAlignment="1">
      <alignment horizontal="center" vertical="center"/>
    </xf>
    <xf numFmtId="0" fontId="2" fillId="30" borderId="65" xfId="0" applyFont="1" applyFill="1" applyBorder="1" applyAlignment="1">
      <alignment horizontal="center" vertical="center"/>
    </xf>
  </cellXfs>
  <cellStyles count="8">
    <cellStyle name="Lien hypertexte" xfId="2" builtinId="8"/>
    <cellStyle name="Milliers" xfId="5" builtinId="3"/>
    <cellStyle name="Milliers 2" xfId="4" xr:uid="{C9F55664-7FD7-4278-86AE-9C224845607E}"/>
    <cellStyle name="Monétaire" xfId="3" builtinId="4"/>
    <cellStyle name="Normal" xfId="0" builtinId="0"/>
    <cellStyle name="Normal 3 7" xfId="7" xr:uid="{4081E4CD-A151-41A8-B6D4-864993B33302}"/>
    <cellStyle name="Normal 8" xfId="6" xr:uid="{E850A2B5-6C0C-4BC7-BBDA-1B2C455EA48E}"/>
    <cellStyle name="Pourcentage" xfId="1" builtinId="5"/>
  </cellStyles>
  <dxfs count="23">
    <dxf>
      <fill>
        <patternFill patternType="lightDown"/>
      </fill>
    </dxf>
    <dxf>
      <fill>
        <patternFill patternType="darkUp"/>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ill>
        <patternFill patternType="lightDown"/>
      </fill>
    </dxf>
    <dxf>
      <font>
        <color theme="0"/>
      </font>
      <fill>
        <patternFill>
          <bgColor rgb="FFFF0000"/>
        </patternFill>
      </fill>
    </dxf>
    <dxf>
      <fill>
        <patternFill patternType="lightDown"/>
      </fill>
    </dxf>
    <dxf>
      <fill>
        <patternFill patternType="lightDown"/>
      </fill>
    </dxf>
    <dxf>
      <font>
        <color theme="0"/>
      </font>
      <fill>
        <patternFill>
          <bgColor theme="4" tint="-0.499984740745262"/>
        </patternFill>
      </fill>
    </dxf>
    <dxf>
      <font>
        <color theme="0"/>
      </font>
      <fill>
        <patternFill>
          <bgColor theme="4" tint="-0.499984740745262"/>
        </patternFill>
      </fill>
    </dxf>
    <dxf>
      <font>
        <color theme="0"/>
      </font>
      <fill>
        <patternFill>
          <bgColor theme="4" tint="-0.499984740745262"/>
        </patternFill>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bgColor theme="9" tint="0.79998168889431442"/>
        </patternFill>
      </fill>
    </dxf>
  </dxfs>
  <tableStyles count="0" defaultTableStyle="TableStyleMedium2" defaultPivotStyle="PivotStyleLight16"/>
  <colors>
    <mruColors>
      <color rgb="FFDDEBF7"/>
      <color rgb="FFFF3300"/>
      <color rgb="FFCCFF66"/>
      <color rgb="FFFFCC99"/>
      <color rgb="FF97D2FF"/>
      <color rgb="FFFF99CC"/>
      <color rgb="FFCC99FF"/>
      <color rgb="FF97BAFF"/>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2</xdr:col>
      <xdr:colOff>266059</xdr:colOff>
      <xdr:row>1</xdr:row>
      <xdr:rowOff>125616</xdr:rowOff>
    </xdr:from>
    <xdr:to>
      <xdr:col>4</xdr:col>
      <xdr:colOff>2422072</xdr:colOff>
      <xdr:row>7</xdr:row>
      <xdr:rowOff>299356</xdr:rowOff>
    </xdr:to>
    <xdr:pic>
      <xdr:nvPicPr>
        <xdr:cNvPr id="9" name="Image 8">
          <a:extLst>
            <a:ext uri="{FF2B5EF4-FFF2-40B4-BE49-F238E27FC236}">
              <a16:creationId xmlns:a16="http://schemas.microsoft.com/office/drawing/2014/main" id="{00000000-0008-0000-03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55916" y="329723"/>
          <a:ext cx="9395013" cy="1316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99786</xdr:colOff>
      <xdr:row>0</xdr:row>
      <xdr:rowOff>36285</xdr:rowOff>
    </xdr:from>
    <xdr:to>
      <xdr:col>4</xdr:col>
      <xdr:colOff>5387298</xdr:colOff>
      <xdr:row>8</xdr:row>
      <xdr:rowOff>89874</xdr:rowOff>
    </xdr:to>
    <xdr:pic>
      <xdr:nvPicPr>
        <xdr:cNvPr id="9" name="Image 2">
          <a:extLst>
            <a:ext uri="{FF2B5EF4-FFF2-40B4-BE49-F238E27FC236}">
              <a16:creationId xmlns:a16="http://schemas.microsoft.com/office/drawing/2014/main" id="{00000000-0008-0000-08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5110" y="36285"/>
          <a:ext cx="9545747" cy="13086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55</xdr:row>
      <xdr:rowOff>0</xdr:rowOff>
    </xdr:from>
    <xdr:ext cx="7051499" cy="0"/>
    <xdr:pic>
      <xdr:nvPicPr>
        <xdr:cNvPr id="2" name="Image 1">
          <a:extLst>
            <a:ext uri="{FF2B5EF4-FFF2-40B4-BE49-F238E27FC236}">
              <a16:creationId xmlns:a16="http://schemas.microsoft.com/office/drawing/2014/main" id="{B0366609-0E06-4875-8CFD-543FB1601EDF}"/>
            </a:ext>
          </a:extLst>
        </xdr:cNvPr>
        <xdr:cNvPicPr>
          <a:picLocks noChangeAspect="1"/>
        </xdr:cNvPicPr>
      </xdr:nvPicPr>
      <xdr:blipFill rotWithShape="1">
        <a:blip xmlns:r="http://schemas.openxmlformats.org/officeDocument/2006/relationships" r:embed="rId1"/>
        <a:srcRect l="3479"/>
        <a:stretch/>
      </xdr:blipFill>
      <xdr:spPr>
        <a:xfrm>
          <a:off x="3810000" y="53911500"/>
          <a:ext cx="7051499" cy="0"/>
        </a:xfrm>
        <a:prstGeom prst="rect">
          <a:avLst/>
        </a:prstGeom>
      </xdr:spPr>
    </xdr:pic>
    <xdr:clientData/>
  </xdr:oneCellAnchor>
  <xdr:oneCellAnchor>
    <xdr:from>
      <xdr:col>5</xdr:col>
      <xdr:colOff>0</xdr:colOff>
      <xdr:row>84</xdr:row>
      <xdr:rowOff>0</xdr:rowOff>
    </xdr:from>
    <xdr:ext cx="7064197" cy="0"/>
    <xdr:pic>
      <xdr:nvPicPr>
        <xdr:cNvPr id="3" name="Image 2">
          <a:extLst>
            <a:ext uri="{FF2B5EF4-FFF2-40B4-BE49-F238E27FC236}">
              <a16:creationId xmlns:a16="http://schemas.microsoft.com/office/drawing/2014/main" id="{642E5EF8-10AF-407D-A1AF-2DEC4FF248AB}"/>
            </a:ext>
          </a:extLst>
        </xdr:cNvPr>
        <xdr:cNvPicPr>
          <a:picLocks noChangeAspect="1"/>
        </xdr:cNvPicPr>
      </xdr:nvPicPr>
      <xdr:blipFill rotWithShape="1">
        <a:blip xmlns:r="http://schemas.openxmlformats.org/officeDocument/2006/relationships" r:embed="rId1"/>
        <a:srcRect l="3479"/>
        <a:stretch/>
      </xdr:blipFill>
      <xdr:spPr>
        <a:xfrm>
          <a:off x="3810000" y="59436000"/>
          <a:ext cx="7064197" cy="0"/>
        </a:xfrm>
        <a:prstGeom prst="rect">
          <a:avLst/>
        </a:prstGeom>
      </xdr:spPr>
    </xdr:pic>
    <xdr:clientData/>
  </xdr:oneCellAnchor>
  <xdr:oneCellAnchor>
    <xdr:from>
      <xdr:col>1</xdr:col>
      <xdr:colOff>0</xdr:colOff>
      <xdr:row>48</xdr:row>
      <xdr:rowOff>0</xdr:rowOff>
    </xdr:from>
    <xdr:ext cx="8885934" cy="0"/>
    <xdr:pic>
      <xdr:nvPicPr>
        <xdr:cNvPr id="4" name="Image 3">
          <a:extLst>
            <a:ext uri="{FF2B5EF4-FFF2-40B4-BE49-F238E27FC236}">
              <a16:creationId xmlns:a16="http://schemas.microsoft.com/office/drawing/2014/main" id="{890155B4-90ED-4381-B7E7-B8926139AE3F}"/>
            </a:ext>
          </a:extLst>
        </xdr:cNvPr>
        <xdr:cNvPicPr>
          <a:picLocks noChangeAspect="1"/>
        </xdr:cNvPicPr>
      </xdr:nvPicPr>
      <xdr:blipFill>
        <a:blip xmlns:r="http://schemas.openxmlformats.org/officeDocument/2006/relationships" r:embed="rId2"/>
        <a:stretch>
          <a:fillRect/>
        </a:stretch>
      </xdr:blipFill>
      <xdr:spPr>
        <a:xfrm>
          <a:off x="762000" y="59436000"/>
          <a:ext cx="8885934" cy="0"/>
        </a:xfrm>
        <a:prstGeom prst="rect">
          <a:avLst/>
        </a:prstGeom>
      </xdr:spPr>
    </xdr:pic>
    <xdr:clientData/>
  </xdr:oneCellAnchor>
  <xdr:oneCellAnchor>
    <xdr:from>
      <xdr:col>0</xdr:col>
      <xdr:colOff>95250</xdr:colOff>
      <xdr:row>0</xdr:row>
      <xdr:rowOff>0</xdr:rowOff>
    </xdr:from>
    <xdr:ext cx="1581149" cy="1323224"/>
    <xdr:pic>
      <xdr:nvPicPr>
        <xdr:cNvPr id="5" name="Image 4">
          <a:extLst>
            <a:ext uri="{FF2B5EF4-FFF2-40B4-BE49-F238E27FC236}">
              <a16:creationId xmlns:a16="http://schemas.microsoft.com/office/drawing/2014/main" id="{580DE364-1416-449C-B42E-D769E94B1F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0" y="0"/>
          <a:ext cx="1581149" cy="1323224"/>
        </a:xfrm>
        <a:prstGeom prst="rect">
          <a:avLst/>
        </a:prstGeom>
      </xdr:spPr>
    </xdr:pic>
    <xdr:clientData/>
  </xdr:oneCellAnchor>
  <xdr:oneCellAnchor>
    <xdr:from>
      <xdr:col>3</xdr:col>
      <xdr:colOff>1285874</xdr:colOff>
      <xdr:row>0</xdr:row>
      <xdr:rowOff>9525</xdr:rowOff>
    </xdr:from>
    <xdr:ext cx="1145921" cy="1293623"/>
    <xdr:pic>
      <xdr:nvPicPr>
        <xdr:cNvPr id="6" name="Image 5">
          <a:extLst>
            <a:ext uri="{FF2B5EF4-FFF2-40B4-BE49-F238E27FC236}">
              <a16:creationId xmlns:a16="http://schemas.microsoft.com/office/drawing/2014/main" id="{8E8178EA-DCCF-450D-9FA1-1AB1169899D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47999" y="9525"/>
          <a:ext cx="1145921" cy="1293623"/>
        </a:xfrm>
        <a:prstGeom prst="rect">
          <a:avLst/>
        </a:prstGeom>
      </xdr:spPr>
    </xdr:pic>
    <xdr:clientData/>
  </xdr:oneCellAnchor>
  <xdr:oneCellAnchor>
    <xdr:from>
      <xdr:col>5</xdr:col>
      <xdr:colOff>0</xdr:colOff>
      <xdr:row>92</xdr:row>
      <xdr:rowOff>0</xdr:rowOff>
    </xdr:from>
    <xdr:ext cx="7051499" cy="0"/>
    <xdr:pic>
      <xdr:nvPicPr>
        <xdr:cNvPr id="7" name="Image 6">
          <a:extLst>
            <a:ext uri="{FF2B5EF4-FFF2-40B4-BE49-F238E27FC236}">
              <a16:creationId xmlns:a16="http://schemas.microsoft.com/office/drawing/2014/main" id="{AD60146E-042F-423B-BE09-D18ADC28727D}"/>
            </a:ext>
          </a:extLst>
        </xdr:cNvPr>
        <xdr:cNvPicPr>
          <a:picLocks noChangeAspect="1"/>
        </xdr:cNvPicPr>
      </xdr:nvPicPr>
      <xdr:blipFill rotWithShape="1">
        <a:blip xmlns:r="http://schemas.openxmlformats.org/officeDocument/2006/relationships" r:embed="rId1"/>
        <a:srcRect l="3479"/>
        <a:stretch/>
      </xdr:blipFill>
      <xdr:spPr>
        <a:xfrm>
          <a:off x="3810000" y="60960000"/>
          <a:ext cx="7051499" cy="0"/>
        </a:xfrm>
        <a:prstGeom prst="rect">
          <a:avLst/>
        </a:prstGeom>
      </xdr:spPr>
    </xdr:pic>
    <xdr:clientData/>
  </xdr:oneCellAnchor>
  <xdr:oneCellAnchor>
    <xdr:from>
      <xdr:col>5</xdr:col>
      <xdr:colOff>0</xdr:colOff>
      <xdr:row>92</xdr:row>
      <xdr:rowOff>0</xdr:rowOff>
    </xdr:from>
    <xdr:ext cx="7064197" cy="0"/>
    <xdr:pic>
      <xdr:nvPicPr>
        <xdr:cNvPr id="8" name="Image 7">
          <a:extLst>
            <a:ext uri="{FF2B5EF4-FFF2-40B4-BE49-F238E27FC236}">
              <a16:creationId xmlns:a16="http://schemas.microsoft.com/office/drawing/2014/main" id="{8DAABD44-7F1F-40B0-9130-9070F903C64A}"/>
            </a:ext>
          </a:extLst>
        </xdr:cNvPr>
        <xdr:cNvPicPr>
          <a:picLocks noChangeAspect="1"/>
        </xdr:cNvPicPr>
      </xdr:nvPicPr>
      <xdr:blipFill rotWithShape="1">
        <a:blip xmlns:r="http://schemas.openxmlformats.org/officeDocument/2006/relationships" r:embed="rId1"/>
        <a:srcRect l="3479"/>
        <a:stretch/>
      </xdr:blipFill>
      <xdr:spPr>
        <a:xfrm>
          <a:off x="3810000" y="60960000"/>
          <a:ext cx="7064197" cy="0"/>
        </a:xfrm>
        <a:prstGeom prst="rect">
          <a:avLst/>
        </a:prstGeom>
      </xdr:spPr>
    </xdr:pic>
    <xdr:clientData/>
  </xdr:oneCellAnchor>
  <xdr:oneCellAnchor>
    <xdr:from>
      <xdr:col>5</xdr:col>
      <xdr:colOff>0</xdr:colOff>
      <xdr:row>92</xdr:row>
      <xdr:rowOff>0</xdr:rowOff>
    </xdr:from>
    <xdr:ext cx="8952601" cy="0"/>
    <xdr:pic>
      <xdr:nvPicPr>
        <xdr:cNvPr id="9" name="Image 8">
          <a:extLst>
            <a:ext uri="{FF2B5EF4-FFF2-40B4-BE49-F238E27FC236}">
              <a16:creationId xmlns:a16="http://schemas.microsoft.com/office/drawing/2014/main" id="{3E64D9C8-2A32-47C4-9E94-D4940313E227}"/>
            </a:ext>
          </a:extLst>
        </xdr:cNvPr>
        <xdr:cNvPicPr>
          <a:picLocks noChangeAspect="1"/>
        </xdr:cNvPicPr>
      </xdr:nvPicPr>
      <xdr:blipFill>
        <a:blip xmlns:r="http://schemas.openxmlformats.org/officeDocument/2006/relationships" r:embed="rId5"/>
        <a:stretch>
          <a:fillRect/>
        </a:stretch>
      </xdr:blipFill>
      <xdr:spPr>
        <a:xfrm>
          <a:off x="3810000" y="60960000"/>
          <a:ext cx="8952601" cy="0"/>
        </a:xfrm>
        <a:prstGeom prst="rect">
          <a:avLst/>
        </a:prstGeom>
      </xdr:spPr>
    </xdr:pic>
    <xdr:clientData/>
  </xdr:oneCellAnchor>
  <xdr:oneCellAnchor>
    <xdr:from>
      <xdr:col>1</xdr:col>
      <xdr:colOff>0</xdr:colOff>
      <xdr:row>53</xdr:row>
      <xdr:rowOff>0</xdr:rowOff>
    </xdr:from>
    <xdr:ext cx="8885934" cy="0"/>
    <xdr:pic>
      <xdr:nvPicPr>
        <xdr:cNvPr id="10" name="Image 9">
          <a:extLst>
            <a:ext uri="{FF2B5EF4-FFF2-40B4-BE49-F238E27FC236}">
              <a16:creationId xmlns:a16="http://schemas.microsoft.com/office/drawing/2014/main" id="{E1A04E4B-2624-4E1A-A2EF-7B825775A063}"/>
            </a:ext>
          </a:extLst>
        </xdr:cNvPr>
        <xdr:cNvPicPr>
          <a:picLocks noChangeAspect="1"/>
        </xdr:cNvPicPr>
      </xdr:nvPicPr>
      <xdr:blipFill>
        <a:blip xmlns:r="http://schemas.openxmlformats.org/officeDocument/2006/relationships" r:embed="rId2"/>
        <a:stretch>
          <a:fillRect/>
        </a:stretch>
      </xdr:blipFill>
      <xdr:spPr>
        <a:xfrm>
          <a:off x="762000" y="60960000"/>
          <a:ext cx="8885934"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1651001</xdr:colOff>
      <xdr:row>0</xdr:row>
      <xdr:rowOff>0</xdr:rowOff>
    </xdr:from>
    <xdr:to>
      <xdr:col>19</xdr:col>
      <xdr:colOff>1127126</xdr:colOff>
      <xdr:row>21</xdr:row>
      <xdr:rowOff>176892</xdr:rowOff>
    </xdr:to>
    <xdr:pic>
      <xdr:nvPicPr>
        <xdr:cNvPr id="18" name="Image 2">
          <a:extLst>
            <a:ext uri="{FF2B5EF4-FFF2-40B4-BE49-F238E27FC236}">
              <a16:creationId xmlns:a16="http://schemas.microsoft.com/office/drawing/2014/main" id="{00000000-0008-0000-0600-00001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
        <a:stretch/>
      </xdr:blipFill>
      <xdr:spPr>
        <a:xfrm>
          <a:off x="2154465" y="0"/>
          <a:ext cx="23819304" cy="38916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19052</xdr:colOff>
      <xdr:row>0</xdr:row>
      <xdr:rowOff>0</xdr:rowOff>
    </xdr:from>
    <xdr:to>
      <xdr:col>4</xdr:col>
      <xdr:colOff>1574800</xdr:colOff>
      <xdr:row>0</xdr:row>
      <xdr:rowOff>1168400</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
        <a:stretch/>
      </xdr:blipFill>
      <xdr:spPr>
        <a:xfrm>
          <a:off x="522516" y="0"/>
          <a:ext cx="6889748" cy="1168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79248</xdr:colOff>
      <xdr:row>0</xdr:row>
      <xdr:rowOff>2034768</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8"/>
        <a:stretch/>
      </xdr:blipFill>
      <xdr:spPr>
        <a:xfrm>
          <a:off x="800100" y="0"/>
          <a:ext cx="12043918" cy="203857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704850</xdr:colOff>
          <xdr:row>12</xdr:row>
          <xdr:rowOff>161925</xdr:rowOff>
        </xdr:from>
        <xdr:to>
          <xdr:col>1</xdr:col>
          <xdr:colOff>1085850</xdr:colOff>
          <xdr:row>13</xdr:row>
          <xdr:rowOff>552450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13</xdr:row>
          <xdr:rowOff>571500</xdr:rowOff>
        </xdr:from>
        <xdr:to>
          <xdr:col>1</xdr:col>
          <xdr:colOff>1076325</xdr:colOff>
          <xdr:row>14</xdr:row>
          <xdr:rowOff>476250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15</xdr:row>
          <xdr:rowOff>0</xdr:rowOff>
        </xdr:from>
        <xdr:to>
          <xdr:col>1</xdr:col>
          <xdr:colOff>1076325</xdr:colOff>
          <xdr:row>15</xdr:row>
          <xdr:rowOff>571500</xdr:rowOff>
        </xdr:to>
        <xdr:sp macro="" textlink="">
          <xdr:nvSpPr>
            <xdr:cNvPr id="8199" name="Option Button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2</xdr:colOff>
      <xdr:row>0</xdr:row>
      <xdr:rowOff>251037</xdr:rowOff>
    </xdr:from>
    <xdr:to>
      <xdr:col>13</xdr:col>
      <xdr:colOff>667146</xdr:colOff>
      <xdr:row>0</xdr:row>
      <xdr:rowOff>2041103</xdr:rowOff>
    </xdr:to>
    <xdr:pic>
      <xdr:nvPicPr>
        <xdr:cNvPr id="60" name="Image 1">
          <a:extLst>
            <a:ext uri="{FF2B5EF4-FFF2-40B4-BE49-F238E27FC236}">
              <a16:creationId xmlns:a16="http://schemas.microsoft.com/office/drawing/2014/main" id="{00000000-0008-0000-0B00-00003C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 y="251037"/>
          <a:ext cx="13394925" cy="1790701"/>
        </a:xfrm>
        <a:prstGeom prst="rect">
          <a:avLst/>
        </a:prstGeom>
      </xdr:spPr>
    </xdr:pic>
    <xdr:clientData/>
  </xdr:twoCellAnchor>
  <xdr:twoCellAnchor editAs="oneCell">
    <xdr:from>
      <xdr:col>4</xdr:col>
      <xdr:colOff>203536</xdr:colOff>
      <xdr:row>34</xdr:row>
      <xdr:rowOff>150394</xdr:rowOff>
    </xdr:from>
    <xdr:to>
      <xdr:col>12</xdr:col>
      <xdr:colOff>36549</xdr:colOff>
      <xdr:row>37</xdr:row>
      <xdr:rowOff>274742</xdr:rowOff>
    </xdr:to>
    <xdr:pic>
      <xdr:nvPicPr>
        <xdr:cNvPr id="4" name="Image 3">
          <a:extLst>
            <a:ext uri="{FF2B5EF4-FFF2-40B4-BE49-F238E27FC236}">
              <a16:creationId xmlns:a16="http://schemas.microsoft.com/office/drawing/2014/main" id="{7EF51409-27C8-4FEC-9754-C1AF99C44407}"/>
            </a:ext>
          </a:extLst>
        </xdr:cNvPr>
        <xdr:cNvPicPr>
          <a:picLocks noChangeAspect="1"/>
        </xdr:cNvPicPr>
      </xdr:nvPicPr>
      <xdr:blipFill>
        <a:blip xmlns:r="http://schemas.openxmlformats.org/officeDocument/2006/relationships" r:embed="rId2"/>
        <a:stretch>
          <a:fillRect/>
        </a:stretch>
      </xdr:blipFill>
      <xdr:spPr>
        <a:xfrm>
          <a:off x="3549819" y="11455065"/>
          <a:ext cx="7753802" cy="12523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PROJETS\FRANCE_2030\1-STRATEGIES\SA_INDUSTRIE\VOLET%201%20Md\IZF%20V2\5%20-%201%20-%20Outils%20pour%20instruction\2022-10-19%20Grille%20Instruction%20DECARB%20IND_V14.xlsx" TargetMode="External"/><Relationship Id="rId1" Type="http://schemas.openxmlformats.org/officeDocument/2006/relationships/externalLinkPath" Target="https://ademecloud-my.sharepoint.com/PROJETS/FRANCE_2030/1-STRATEGIES/SA_INDUSTRIE/VOLET%201%20Md/IZF%20V2/5%20-%201%20-%20Outils%20pour%20instruction/2022-10-19%20Grille%20Instruction%20DECARB%20IND_V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deme.fr/Users/thouins/Desktop/BUREAU/Tableur/Tableur_biomasse_fc_v1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eme.intra\Paris$\PROJETS\FRANCE_2030\1-STRATEGIES\SA_INDUSTRIE\VOLET%201%20Md\IZF%20V2\5%20-%201%20-%20Outils%20pour%20instruction\2021-12-15%20-%20Grille%20instruction%20DECARB%20IND_V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eme.intra\Paris$\PROJETS\Fonds_decarbonation\6%20-%20Instruction\AAP%20IndusEE\DR%20Hauts-de-France\SH%20-%20dossier_2020_162_047_Cristal%20Union%20secheur%20pulpes\2-Instruction\essais\CRISTAL%20UNION_calcultrb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eme.intra\angers$\PROJETS\SFG_SPPB\08-%20Processus%20de%20gestion\2-Aides\02-DDA-Volet%20Fi\2022\Volet%20financier%20et%20Projet%20ORPLAST.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https://ademecloud-my.sharepoint.com/personal/christophe_gawsewitch_ademe_fr/Documents/02_Aides/Installation/Solaire%20thermique/M&#233;tropole/D&#233;di&#233;/Simplification%20d&#233;p&#244;t%20de%20dossier/Production%20eau%20chaude%20solaire%20thermique%20-%20Volet%20technique%20tableur%20-%20Op&#233;ration%20d&#233;di&#233;e.xlsx" TargetMode="External"/><Relationship Id="rId2" Type="http://schemas.microsoft.com/office/2019/04/relationships/externalLinkLongPath" Target="https://ademecloud-my.sharepoint.com/personal/simon_thouin_ademe_fr/Documents/Fonds%20Chaleur/2024/M&#233;thode%20FC%202024%20-%20relecture%20DAJ%20DAF/SSC/Production%20eau%20chaude%20solaire%20thermique%20-%20Volet%20technique%20tableur%20-%20Op&#233;ration%20d&#233;di&#233;e.xlsx?BAED262B" TargetMode="External"/><Relationship Id="rId1" Type="http://schemas.openxmlformats.org/officeDocument/2006/relationships/externalLinkPath" Target="file:///\\BAED262B\Production%20eau%20chaude%20solaire%20thermique%20-%20Volet%20technique%20tableur%20-%20Op&#233;ration%20d&#233;di&#233;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eme.intra\Paris$\PROJETS\Programme_amelioration_continue\1-Fonds_dechets\03.%20LIVRABLES%20FDS%20DECHETS\OS4%20-%20Tableau%20financier\Ressources\AF_biomasse_V23-03-2018.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eme.intra\angers$\PROJETS\Programme_amelioration_continue\1-Fonds_dechets\03.%20LIVRABLES%20FDS%20DECHETS\OS4%20-%20Tableau%20financier\Ressources\AF_biomasse_V23-03-2018.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intrademe/SERVICES/SBF/boissonc/SBF/Analyses%20nouveaux%20SA+RG/Nouveaux%20SA+RG/Analyse%20AIDE%20CONNAISSANCE/Versions%20finales/AF%20RDI-Vfinale%20pour%20guid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ignes"/>
      <sheetName val="Evolutions"/>
      <sheetName val="1-Données techniques type"/>
      <sheetName val="2-Données Economiques type"/>
      <sheetName val="5-Synthèse factures type"/>
      <sheetName val="Complétude"/>
      <sheetName val="Benchmark EU-ETS"/>
      <sheetName val="0-Données techniques à coller"/>
      <sheetName val="1-Données Economiques à coller"/>
      <sheetName val="2-Analyse éco détaillée"/>
      <sheetName val="2-Analyse économique"/>
      <sheetName val="3-contexte et indic techniques"/>
      <sheetName val="4-Planning à coller"/>
      <sheetName val="5-Synthèse facture (à coller)"/>
      <sheetName val="1.Carte d'identité"/>
      <sheetName val="2.Eléments clés porteur"/>
      <sheetName val="3.Synthèse économique"/>
      <sheetName val="4.Indicateurs CO2+énergie"/>
      <sheetName val="5.Critères de sélection"/>
      <sheetName val="Slide unique"/>
      <sheetName val="Recap synthèse "/>
      <sheetName val="OPTION instr. énergie-GES"/>
      <sheetName val="OPTION Récap LISA"/>
      <sheetName val="Liste AFR 2014-2020"/>
      <sheetName val="data"/>
    </sheetNames>
    <sheetDataSet>
      <sheetData sheetId="0"/>
      <sheetData sheetId="1"/>
      <sheetData sheetId="2"/>
      <sheetData sheetId="3"/>
      <sheetData sheetId="4"/>
      <sheetData sheetId="5"/>
      <sheetData sheetId="6"/>
      <sheetData sheetId="7"/>
      <sheetData sheetId="8"/>
      <sheetData sheetId="9">
        <row r="8">
          <cell r="D8" t="str">
            <v>Métropole (hors Corse)</v>
          </cell>
        </row>
      </sheetData>
      <sheetData sheetId="10"/>
      <sheetData sheetId="11">
        <row r="15">
          <cell r="E15" t="str">
            <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row r="118">
          <cell r="A118" t="str">
            <v>Eléctricité Mix France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ueil"/>
      <sheetName val="caractéristiques projet"/>
      <sheetName val="Résultats"/>
      <sheetName val="solution biomasse"/>
      <sheetName val="solution de reference"/>
      <sheetName val="grilles FC"/>
      <sheetName val="TEC Production"/>
      <sheetName val="TEC Réseau (2)"/>
      <sheetName val="evolution des couts"/>
      <sheetName val="TEC Réseau"/>
      <sheetName val="Evolution couts"/>
      <sheetName val="Détails sous-stations"/>
      <sheetName val="menu deroulant"/>
      <sheetName val="Feuil1"/>
    </sheetNames>
    <sheetDataSet>
      <sheetData sheetId="0"/>
      <sheetData sheetId="1">
        <row r="9">
          <cell r="D9">
            <v>2</v>
          </cell>
        </row>
        <row r="10">
          <cell r="D10">
            <v>1</v>
          </cell>
        </row>
        <row r="12">
          <cell r="D12">
            <v>40000</v>
          </cell>
        </row>
        <row r="17">
          <cell r="D17">
            <v>8000</v>
          </cell>
        </row>
        <row r="18">
          <cell r="D18">
            <v>35000</v>
          </cell>
        </row>
        <row r="22">
          <cell r="D22">
            <v>24</v>
          </cell>
        </row>
        <row r="26">
          <cell r="D26">
            <v>15000</v>
          </cell>
        </row>
        <row r="27">
          <cell r="D27">
            <v>7000</v>
          </cell>
        </row>
        <row r="34">
          <cell r="D34">
            <v>50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inition des données"/>
      <sheetName val="Consignes"/>
      <sheetName val="Evolutions"/>
      <sheetName val="Onglet financier type"/>
      <sheetName val="Complétude"/>
      <sheetName val="Benchmark EU-ETS"/>
      <sheetName val="0-Données techniques à coller"/>
      <sheetName val="1-Données Economiques à coller"/>
      <sheetName val="AF décarbonation"/>
      <sheetName val="2-Analyse éco détaillée"/>
      <sheetName val="2-Analyse éco simple 2ANS"/>
      <sheetName val="2-Analyse éco simple 3ANS"/>
      <sheetName val="3-contexte et indic techniques"/>
      <sheetName val="4-Planning à coller"/>
      <sheetName val="5-Synthèse facture (à coller)"/>
      <sheetName val="1.Carte d'identité"/>
      <sheetName val="2.Eléments clés porteur"/>
      <sheetName val="3.Synthèse économique"/>
      <sheetName val="4.Indicateurs CO2+énergie"/>
      <sheetName val="5.Critères de sélection"/>
      <sheetName val="Slide unique"/>
      <sheetName val="Recap synthèse "/>
      <sheetName val="OPTION instr. énergie-GES"/>
      <sheetName val="OPTION Récap LISA"/>
      <sheetName val="Liste AFR 2014-2020"/>
      <sheetName val="Data2"/>
      <sheetName val="Data"/>
      <sheetName val="Investissement contrefactuel"/>
      <sheetName val="Modalité de calcul"/>
      <sheetName val="ERD"/>
      <sheetName val="Attestations"/>
    </sheetNames>
    <sheetDataSet>
      <sheetData sheetId="0">
        <row r="2">
          <cell r="A2" t="str">
            <v>SA 40405</v>
          </cell>
        </row>
        <row r="3">
          <cell r="A3" t="str">
            <v>Covid-19</v>
          </cell>
        </row>
        <row r="10">
          <cell r="A10" t="str">
            <v>Non</v>
          </cell>
        </row>
        <row r="11">
          <cell r="A11" t="str">
            <v>Avenant 1</v>
          </cell>
        </row>
        <row r="12">
          <cell r="A12" t="str">
            <v>Avenant 2</v>
          </cell>
        </row>
        <row r="13">
          <cell r="A13" t="str">
            <v>Avenant 3</v>
          </cell>
        </row>
        <row r="14">
          <cell r="A14" t="str">
            <v>Avenant 4</v>
          </cell>
        </row>
        <row r="15">
          <cell r="A15" t="str">
            <v>Avenant 5</v>
          </cell>
        </row>
        <row r="23">
          <cell r="A23" t="str">
            <v>économique</v>
          </cell>
        </row>
        <row r="24">
          <cell r="A24" t="str">
            <v>Non économique</v>
          </cell>
        </row>
        <row r="27">
          <cell r="A27" t="str">
            <v>Petite</v>
          </cell>
        </row>
        <row r="28">
          <cell r="A28" t="str">
            <v>Moyenne</v>
          </cell>
        </row>
        <row r="29">
          <cell r="A29" t="str">
            <v>Grande</v>
          </cell>
        </row>
        <row r="32">
          <cell r="A32" t="str">
            <v>Métropole (hors Corse)</v>
          </cell>
        </row>
        <row r="33">
          <cell r="A33" t="str">
            <v>Drom-Com</v>
          </cell>
        </row>
        <row r="34">
          <cell r="A34" t="str">
            <v>Corse</v>
          </cell>
        </row>
        <row r="35">
          <cell r="A35" t="str">
            <v>Zone A.F.R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s>
    <sheetDataSet>
      <sheetData sheetId="0"/>
      <sheetData sheetId="1">
        <row r="2">
          <cell r="A2" t="str">
            <v>Cas 1 : L'entreprise productrice de la chaleur fatale</v>
          </cell>
        </row>
        <row r="3">
          <cell r="A3" t="str">
            <v>Cas 2 : Un tiers</v>
          </cell>
        </row>
        <row r="12">
          <cell r="A12" t="str">
            <v>Petite entreprise</v>
          </cell>
        </row>
        <row r="13">
          <cell r="A13" t="str">
            <v xml:space="preserve">Moyenne entreprise </v>
          </cell>
        </row>
        <row r="14">
          <cell r="A14" t="str">
            <v>Grande entreprise</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èle"/>
      <sheetName val="NOTICE"/>
      <sheetName val="A- Projet"/>
      <sheetName val="Listes"/>
      <sheetName val="B- Volet financier"/>
      <sheetName val="C- Plan de financement"/>
      <sheetName val="D- Déclaration Santé financière"/>
    </sheetNames>
    <sheetDataSet>
      <sheetData sheetId="0"/>
      <sheetData sheetId="1"/>
      <sheetData sheetId="2"/>
      <sheetData sheetId="3">
        <row r="1">
          <cell r="A1" t="str">
            <v>Sélectionner une valeur</v>
          </cell>
          <cell r="B1" t="str">
            <v>Agrofourniture</v>
          </cell>
          <cell r="C1" t="str">
            <v>Moyen de transport</v>
          </cell>
          <cell r="D1" t="str">
            <v>BTP</v>
          </cell>
          <cell r="E1" t="str">
            <v>Equipement électrique et électronique</v>
          </cell>
          <cell r="F1" t="str">
            <v>Emballage</v>
          </cell>
          <cell r="G1" t="str">
            <v>Industrie</v>
          </cell>
          <cell r="H1" t="str">
            <v>Mobilier</v>
          </cell>
          <cell r="I1" t="str">
            <v>Autre</v>
          </cell>
        </row>
      </sheetData>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Accueil"/>
      <sheetName val="1. Détail opération"/>
      <sheetName val="2. Suivi et planning"/>
      <sheetName val="3. Engagements spécifiques"/>
      <sheetName val="4. Documents à fournir"/>
      <sheetName val="Paramètres"/>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éf. des données"/>
      <sheetName val="Barème et limites des aides"/>
      <sheetName val="Biomasse forfait"/>
      <sheetName val="Biomasse analyse éco"/>
    </sheetNames>
    <sheetDataSet>
      <sheetData sheetId="0">
        <row r="12">
          <cell r="A12" t="str">
            <v>Oui</v>
          </cell>
        </row>
        <row r="17">
          <cell r="A17" t="str">
            <v>Métropole</v>
          </cell>
        </row>
        <row r="18">
          <cell r="A18" t="str">
            <v>Drom-Com</v>
          </cell>
        </row>
        <row r="19">
          <cell r="A19" t="str">
            <v>Corse</v>
          </cell>
        </row>
        <row r="20">
          <cell r="A20" t="str">
            <v>Zone A.F.R.</v>
          </cell>
        </row>
        <row r="24">
          <cell r="A24" t="str">
            <v>Économique</v>
          </cell>
        </row>
        <row r="25">
          <cell r="A25" t="str">
            <v>Non économique</v>
          </cell>
        </row>
        <row r="29">
          <cell r="A29" t="str">
            <v>Petite</v>
          </cell>
        </row>
        <row r="30">
          <cell r="A30" t="str">
            <v>Moyenne</v>
          </cell>
        </row>
        <row r="31">
          <cell r="A31" t="str">
            <v>Grande</v>
          </cell>
        </row>
      </sheetData>
      <sheetData sheetId="1"/>
      <sheetData sheetId="2"/>
      <sheetData sheetId="3">
        <row r="12">
          <cell r="S12"/>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partenaire1-Coord"/>
      <sheetName val="partenaire2"/>
      <sheetName val="partenaire3"/>
      <sheetName val="partenaire4"/>
      <sheetName val="partenaire5"/>
      <sheetName val="partenaire6"/>
      <sheetName val="partenaire7"/>
      <sheetName val="Feuil1"/>
      <sheetName val="Feuil2"/>
      <sheetName val="Synthèses"/>
    </sheetNames>
    <sheetDataSet>
      <sheetData sheetId="0" refreshError="1"/>
      <sheetData sheetId="1">
        <row r="1">
          <cell r="AO1" t="str">
            <v>Convention de financement</v>
          </cell>
          <cell r="AT1" t="str">
            <v>12-1-1</v>
          </cell>
        </row>
        <row r="2">
          <cell r="AO2" t="str">
            <v>Décision de financement</v>
          </cell>
          <cell r="AT2" t="str">
            <v>12-1-2</v>
          </cell>
        </row>
        <row r="3">
          <cell r="AT3" t="str">
            <v>12-1-3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spAutoFit/>
      </a:bodyPr>
      <a:lstStyle>
        <a:defPPr marL="0" marR="0" indent="0" algn="l" defTabSz="914400" eaLnBrk="1" fontAlgn="auto" latinLnBrk="0" hangingPunct="1">
          <a:lnSpc>
            <a:spcPct val="100000"/>
          </a:lnSpc>
          <a:spcBef>
            <a:spcPts val="0"/>
          </a:spcBef>
          <a:spcAft>
            <a:spcPts val="0"/>
          </a:spcAft>
          <a:buClrTx/>
          <a:buSzTx/>
          <a:buFontTx/>
          <a:buNone/>
          <a:tabLst/>
          <a:defRPr sz="1000" b="1" i="1">
            <a:solidFill>
              <a:schemeClr val="tx1"/>
            </a:solidFill>
            <a:effectLst/>
            <a:latin typeface="Cambria Math" panose="02040503050406030204" pitchFamily="18" charset="0"/>
            <a:ea typeface="+mn-ea"/>
            <a:cs typeface="+mn-cs"/>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7F00-C127-48FA-AADF-F567D697A5C2}">
  <sheetPr>
    <tabColor rgb="FF002060"/>
  </sheetPr>
  <dimension ref="B1:M37"/>
  <sheetViews>
    <sheetView showGridLines="0" zoomScale="70" zoomScaleNormal="70" workbookViewId="0">
      <selection activeCell="G8" sqref="G8"/>
    </sheetView>
  </sheetViews>
  <sheetFormatPr baseColWidth="10" defaultColWidth="11.42578125" defaultRowHeight="15"/>
  <cols>
    <col min="1" max="2" width="3.5703125" customWidth="1"/>
    <col min="3" max="3" width="67.85546875" style="31" customWidth="1"/>
    <col min="4" max="5" width="40.5703125" style="20" customWidth="1"/>
    <col min="6" max="6" width="3.5703125" customWidth="1"/>
    <col min="7" max="7" width="11.5703125" customWidth="1"/>
  </cols>
  <sheetData>
    <row r="1" spans="2:13" ht="15.75" thickBot="1">
      <c r="B1" s="38"/>
      <c r="C1" s="39"/>
      <c r="D1" s="40"/>
      <c r="E1" s="40"/>
      <c r="F1" s="41"/>
    </row>
    <row r="2" spans="2:13">
      <c r="B2" s="97"/>
      <c r="C2" s="98"/>
      <c r="D2" s="99"/>
      <c r="E2" s="100"/>
      <c r="F2" s="101"/>
    </row>
    <row r="3" spans="2:13">
      <c r="B3" s="102"/>
      <c r="E3" s="42"/>
      <c r="F3" s="103"/>
    </row>
    <row r="4" spans="2:13" ht="15.6" customHeight="1">
      <c r="B4" s="102"/>
      <c r="E4" s="42"/>
      <c r="F4" s="103"/>
    </row>
    <row r="5" spans="2:13" ht="15.6" customHeight="1">
      <c r="B5" s="102"/>
      <c r="E5" s="42"/>
      <c r="F5" s="103"/>
    </row>
    <row r="6" spans="2:13">
      <c r="B6" s="102"/>
      <c r="E6" s="42"/>
      <c r="F6" s="103"/>
    </row>
    <row r="7" spans="2:13">
      <c r="B7" s="102"/>
      <c r="E7" s="42"/>
      <c r="F7" s="103"/>
    </row>
    <row r="8" spans="2:13" ht="30" customHeight="1">
      <c r="B8" s="102"/>
      <c r="E8" s="42"/>
      <c r="F8" s="103"/>
    </row>
    <row r="9" spans="2:13" ht="35.1" customHeight="1">
      <c r="B9" s="102"/>
      <c r="C9" s="478" t="s">
        <v>14</v>
      </c>
      <c r="D9" s="478"/>
      <c r="E9" s="493"/>
      <c r="F9" s="103"/>
    </row>
    <row r="10" spans="2:13" ht="14.85" customHeight="1" thickBot="1">
      <c r="B10" s="102"/>
      <c r="E10" s="42"/>
      <c r="F10" s="103"/>
    </row>
    <row r="11" spans="2:13" ht="35.1" customHeight="1">
      <c r="B11" s="102"/>
      <c r="C11" s="498" t="s">
        <v>15</v>
      </c>
      <c r="D11" s="499"/>
      <c r="E11" s="500"/>
      <c r="F11" s="103"/>
      <c r="H11" s="512" t="s">
        <v>16</v>
      </c>
      <c r="I11" s="506" t="s">
        <v>17</v>
      </c>
      <c r="J11" s="507"/>
      <c r="K11" s="507"/>
      <c r="L11" s="507"/>
      <c r="M11" s="508"/>
    </row>
    <row r="12" spans="2:13" ht="30" customHeight="1" thickBot="1">
      <c r="B12" s="102"/>
      <c r="C12" s="32" t="s">
        <v>18</v>
      </c>
      <c r="D12" s="505"/>
      <c r="E12" s="505"/>
      <c r="F12" s="103"/>
      <c r="H12" s="513"/>
      <c r="I12" s="509" t="s">
        <v>19</v>
      </c>
      <c r="J12" s="510"/>
      <c r="K12" s="510"/>
      <c r="L12" s="510"/>
      <c r="M12" s="511"/>
    </row>
    <row r="13" spans="2:13" ht="30" customHeight="1">
      <c r="B13" s="102"/>
      <c r="C13" s="231" t="s">
        <v>20</v>
      </c>
      <c r="D13" s="505"/>
      <c r="E13" s="505"/>
      <c r="F13" s="103"/>
    </row>
    <row r="14" spans="2:13" ht="30" customHeight="1">
      <c r="B14" s="102"/>
      <c r="F14" s="103"/>
    </row>
    <row r="15" spans="2:13" ht="14.85" customHeight="1">
      <c r="B15" s="102"/>
      <c r="E15" s="42"/>
      <c r="F15" s="103"/>
    </row>
    <row r="16" spans="2:13" ht="35.1" customHeight="1">
      <c r="B16" s="102"/>
      <c r="C16" s="149"/>
      <c r="D16" s="150" t="s">
        <v>22</v>
      </c>
      <c r="E16" s="151" t="s">
        <v>23</v>
      </c>
      <c r="F16" s="103"/>
    </row>
    <row r="17" spans="2:6" ht="30" customHeight="1">
      <c r="B17" s="102"/>
      <c r="C17" s="32" t="s">
        <v>24</v>
      </c>
      <c r="D17" s="504"/>
      <c r="E17" s="495"/>
      <c r="F17" s="103"/>
    </row>
    <row r="18" spans="2:6" ht="30" customHeight="1">
      <c r="B18" s="102"/>
      <c r="C18" s="32" t="s">
        <v>26</v>
      </c>
      <c r="D18" s="178"/>
      <c r="E18" s="179"/>
      <c r="F18" s="103"/>
    </row>
    <row r="19" spans="2:6" ht="30" customHeight="1">
      <c r="B19" s="102"/>
      <c r="C19" s="32" t="s">
        <v>2136</v>
      </c>
      <c r="D19" s="180"/>
      <c r="E19" s="181"/>
      <c r="F19" s="103"/>
    </row>
    <row r="20" spans="2:6" ht="30" customHeight="1">
      <c r="B20" s="102"/>
      <c r="C20" s="32" t="s">
        <v>2137</v>
      </c>
      <c r="D20" s="180"/>
      <c r="E20" s="181"/>
      <c r="F20" s="103"/>
    </row>
    <row r="21" spans="2:6" ht="30" customHeight="1">
      <c r="B21" s="102"/>
      <c r="C21" s="32" t="s">
        <v>27</v>
      </c>
      <c r="D21" s="178"/>
      <c r="E21" s="182"/>
      <c r="F21" s="103"/>
    </row>
    <row r="22" spans="2:6" ht="30" customHeight="1">
      <c r="B22" s="102"/>
      <c r="C22" s="32" t="s">
        <v>29</v>
      </c>
      <c r="D22" s="183"/>
      <c r="E22" s="182"/>
      <c r="F22" s="103"/>
    </row>
    <row r="23" spans="2:6" ht="30" customHeight="1">
      <c r="B23" s="102"/>
      <c r="C23" s="32" t="s">
        <v>31</v>
      </c>
      <c r="D23" s="183"/>
      <c r="E23" s="184" t="str">
        <f>IFERROR(VLOOKUP(E22,'Data 1'!J2:K51,2,FALSE),"")</f>
        <v/>
      </c>
      <c r="F23" s="103"/>
    </row>
    <row r="24" spans="2:6" ht="30" customHeight="1">
      <c r="B24" s="102"/>
      <c r="C24" s="32" t="s">
        <v>32</v>
      </c>
      <c r="D24" s="183"/>
      <c r="E24" s="182"/>
      <c r="F24" s="103"/>
    </row>
    <row r="25" spans="2:6" ht="30" customHeight="1">
      <c r="B25" s="102"/>
      <c r="C25" s="32" t="s">
        <v>34</v>
      </c>
      <c r="D25" s="183"/>
      <c r="E25" s="184" t="str">
        <f>IFERROR(VLOOKUP(E24,'Data 1'!G2:H733,2,FALSE),"")</f>
        <v/>
      </c>
      <c r="F25" s="103"/>
    </row>
    <row r="26" spans="2:6">
      <c r="B26" s="102"/>
      <c r="E26" s="42"/>
      <c r="F26" s="103"/>
    </row>
    <row r="27" spans="2:6" ht="35.1" customHeight="1">
      <c r="B27" s="102"/>
      <c r="C27" s="501" t="s">
        <v>35</v>
      </c>
      <c r="D27" s="502"/>
      <c r="E27" s="503"/>
      <c r="F27" s="103"/>
    </row>
    <row r="28" spans="2:6" ht="35.1" customHeight="1">
      <c r="B28" s="102"/>
      <c r="C28" s="32" t="s">
        <v>2134</v>
      </c>
      <c r="D28" s="504"/>
      <c r="E28" s="495"/>
      <c r="F28" s="103"/>
    </row>
    <row r="29" spans="2:6" ht="30" customHeight="1">
      <c r="B29" s="102"/>
      <c r="C29" s="32" t="s">
        <v>36</v>
      </c>
      <c r="D29" s="504"/>
      <c r="E29" s="495"/>
      <c r="F29" s="103"/>
    </row>
    <row r="30" spans="2:6" ht="30" customHeight="1">
      <c r="B30" s="102"/>
      <c r="C30" s="32" t="s">
        <v>37</v>
      </c>
      <c r="D30" s="494"/>
      <c r="E30" s="495"/>
      <c r="F30" s="103"/>
    </row>
    <row r="31" spans="2:6" ht="30" customHeight="1">
      <c r="B31" s="102"/>
      <c r="C31" s="32" t="s">
        <v>39</v>
      </c>
      <c r="D31" s="494"/>
      <c r="E31" s="495"/>
      <c r="F31" s="103"/>
    </row>
    <row r="32" spans="2:6" ht="30" customHeight="1">
      <c r="B32" s="102"/>
      <c r="C32" s="32" t="s">
        <v>40</v>
      </c>
      <c r="D32" s="496"/>
      <c r="E32" s="497"/>
      <c r="F32" s="103"/>
    </row>
    <row r="33" spans="2:6" ht="30" customHeight="1">
      <c r="B33" s="102"/>
      <c r="C33" s="32" t="s">
        <v>41</v>
      </c>
      <c r="D33" s="496"/>
      <c r="E33" s="497"/>
      <c r="F33" s="103"/>
    </row>
    <row r="34" spans="2:6" ht="30" customHeight="1">
      <c r="B34" s="102"/>
      <c r="C34" s="32" t="s">
        <v>2138</v>
      </c>
      <c r="D34" s="494"/>
      <c r="E34" s="495"/>
      <c r="F34" s="103"/>
    </row>
    <row r="35" spans="2:6" ht="30" customHeight="1">
      <c r="B35" s="102"/>
      <c r="C35" s="214" t="s">
        <v>42</v>
      </c>
      <c r="D35" s="496"/>
      <c r="E35" s="497"/>
      <c r="F35" s="103"/>
    </row>
    <row r="36" spans="2:6" ht="30" customHeight="1">
      <c r="B36" s="102"/>
      <c r="C36" s="214" t="s">
        <v>43</v>
      </c>
      <c r="D36" s="514"/>
      <c r="E36" s="515"/>
      <c r="F36" s="103"/>
    </row>
    <row r="37" spans="2:6" ht="15" customHeight="1" thickBot="1">
      <c r="B37" s="104"/>
      <c r="C37" s="105"/>
      <c r="D37" s="106"/>
      <c r="E37" s="107"/>
      <c r="F37" s="108"/>
    </row>
  </sheetData>
  <dataConsolidate/>
  <mergeCells count="18">
    <mergeCell ref="D35:E35"/>
    <mergeCell ref="I11:M11"/>
    <mergeCell ref="I12:M12"/>
    <mergeCell ref="H11:H12"/>
    <mergeCell ref="D36:E36"/>
    <mergeCell ref="C9:E9"/>
    <mergeCell ref="D34:E34"/>
    <mergeCell ref="D33:E33"/>
    <mergeCell ref="D31:E31"/>
    <mergeCell ref="C11:E11"/>
    <mergeCell ref="D30:E30"/>
    <mergeCell ref="D32:E32"/>
    <mergeCell ref="C27:E27"/>
    <mergeCell ref="D17:E17"/>
    <mergeCell ref="D29:E29"/>
    <mergeCell ref="D12:E12"/>
    <mergeCell ref="D13:E13"/>
    <mergeCell ref="D28:E28"/>
  </mergeCells>
  <conditionalFormatting sqref="D16 D18:D25">
    <cfRule type="expression" dxfId="22" priority="5">
      <formula>$D$17="OUI"</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379BC849-9E11-4E43-8A6E-64FD46C6E790}">
          <x14:formula1>
            <xm:f>'Data 1'!$A$6:$A$8</xm:f>
          </x14:formula1>
          <xm:sqref>D21:E21</xm:sqref>
        </x14:dataValidation>
        <x14:dataValidation type="list" allowBlank="1" showInputMessage="1" showErrorMessage="1" xr:uid="{CA63B4D4-EE67-408C-8444-19697E3AF608}">
          <x14:formula1>
            <xm:f>'Data 1'!$A$2:$A$3</xm:f>
          </x14:formula1>
          <xm:sqref>D17:E17 D30:D33 D35:E36</xm:sqref>
        </x14:dataValidation>
        <x14:dataValidation type="list" allowBlank="1" showInputMessage="1" showErrorMessage="1" xr:uid="{BC54FC12-1453-4F13-8353-E138C2461C45}">
          <x14:formula1>
            <xm:f>'Data 1'!$G$2:$G$733</xm:f>
          </x14:formula1>
          <xm:sqref>E24</xm:sqref>
        </x14:dataValidation>
        <x14:dataValidation type="list" allowBlank="1" showInputMessage="1" showErrorMessage="1" xr:uid="{64E3E375-F294-4984-9CD3-0436A42DC008}">
          <x14:formula1>
            <xm:f>'Data 1'!$A$13:$A$15</xm:f>
          </x14:formula1>
          <xm:sqref>D29:E29</xm:sqref>
        </x14:dataValidation>
        <x14:dataValidation type="list" allowBlank="1" showInputMessage="1" showErrorMessage="1" xr:uid="{DF5C352B-645F-4BEF-9E65-6B2D1AD99062}">
          <x14:formula1>
            <xm:f>'Data 1'!$A$49:$A$51</xm:f>
          </x14:formula1>
          <xm:sqref>D13:E13</xm:sqref>
        </x14:dataValidation>
        <x14:dataValidation type="list" allowBlank="1" showInputMessage="1" showErrorMessage="1" xr:uid="{FE36BEFE-5933-4E5E-BE87-1C74E68D91EF}">
          <x14:formula1>
            <xm:f>'Data 1'!$J$2:$J$51</xm:f>
          </x14:formula1>
          <xm:sqref>E22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61B0E-B716-4FC5-A725-D38E86EE4B37}">
  <sheetPr>
    <tabColor theme="0"/>
  </sheetPr>
  <dimension ref="A1:AS88"/>
  <sheetViews>
    <sheetView showGridLines="0" zoomScale="80" zoomScaleNormal="80" workbookViewId="0"/>
  </sheetViews>
  <sheetFormatPr baseColWidth="10" defaultColWidth="10.5703125" defaultRowHeight="12.75"/>
  <cols>
    <col min="1" max="1" width="3.5703125" style="23" customWidth="1"/>
    <col min="2" max="2" width="7.42578125" style="23" bestFit="1" customWidth="1"/>
    <col min="3" max="3" width="39.5703125" style="23" customWidth="1"/>
    <col min="4" max="4" width="24" style="23" customWidth="1"/>
    <col min="5" max="5" width="70.7109375" style="23" customWidth="1"/>
    <col min="6" max="6" width="32.5703125" style="23" customWidth="1"/>
    <col min="7" max="7" width="25.5703125" style="23" customWidth="1"/>
    <col min="8" max="16384" width="10.5703125" style="23"/>
  </cols>
  <sheetData>
    <row r="1" spans="1:45">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row>
    <row r="2" spans="1:45">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row>
    <row r="3" spans="1:45">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row>
    <row r="4" spans="1:45">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row>
    <row r="5" spans="1:45">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row>
    <row r="6" spans="1:45">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row>
    <row r="7" spans="1:45">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row>
    <row r="8" spans="1:45">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row>
    <row r="9" spans="1:45">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row>
    <row r="10" spans="1:45" ht="23.25">
      <c r="B10" s="478" t="s">
        <v>44</v>
      </c>
      <c r="C10" s="478"/>
      <c r="D10" s="478"/>
      <c r="E10" s="478"/>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row>
    <row r="11" spans="1:45" s="6" customFormat="1" ht="18" customHeight="1" thickBot="1">
      <c r="B11" s="11"/>
      <c r="C11" s="11"/>
      <c r="D11" s="11"/>
      <c r="E11" s="11"/>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row>
    <row r="12" spans="1:45" s="6" customFormat="1" ht="15">
      <c r="B12" s="522" t="s">
        <v>16</v>
      </c>
      <c r="C12" s="523"/>
      <c r="D12" s="518" t="s">
        <v>17</v>
      </c>
      <c r="E12" s="519"/>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row>
    <row r="13" spans="1:45" s="6" customFormat="1" ht="15.75" thickBot="1">
      <c r="B13" s="524"/>
      <c r="C13" s="525"/>
      <c r="D13" s="520" t="s">
        <v>19</v>
      </c>
      <c r="E13" s="521"/>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row>
    <row r="14" spans="1:45" s="6" customFormat="1" ht="18" customHeight="1">
      <c r="A14" s="192"/>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row>
    <row r="15" spans="1:45" ht="13.5" thickBot="1">
      <c r="A15" s="192"/>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row>
    <row r="16" spans="1:45" ht="40.35" customHeight="1">
      <c r="B16" s="516" t="s">
        <v>45</v>
      </c>
      <c r="C16" s="517"/>
      <c r="D16" s="134" t="s">
        <v>46</v>
      </c>
      <c r="E16" s="135" t="s">
        <v>47</v>
      </c>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row>
    <row r="17" spans="1:45" ht="14.25">
      <c r="B17" s="130"/>
      <c r="C17" s="5"/>
      <c r="D17" s="5"/>
      <c r="E17" s="131"/>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row>
    <row r="18" spans="1:45" ht="70.349999999999994" customHeight="1">
      <c r="B18" s="132">
        <v>1</v>
      </c>
      <c r="C18" s="133" t="s">
        <v>48</v>
      </c>
      <c r="D18" s="185" t="s">
        <v>25</v>
      </c>
      <c r="E18" s="186"/>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row>
    <row r="19" spans="1:45" ht="14.25">
      <c r="B19" s="130"/>
      <c r="C19" s="5"/>
      <c r="D19" s="5"/>
      <c r="E19" s="131"/>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row>
    <row r="20" spans="1:45" ht="70.349999999999994" customHeight="1">
      <c r="B20" s="132">
        <v>2</v>
      </c>
      <c r="C20" s="133" t="s">
        <v>49</v>
      </c>
      <c r="D20" s="185" t="s">
        <v>25</v>
      </c>
      <c r="E20" s="186"/>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row>
    <row r="21" spans="1:45" ht="14.25">
      <c r="B21" s="130"/>
      <c r="C21" s="5"/>
      <c r="D21" s="5"/>
      <c r="E21" s="131"/>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row>
    <row r="22" spans="1:45" ht="70.349999999999994" customHeight="1">
      <c r="B22" s="132">
        <v>3</v>
      </c>
      <c r="C22" s="133" t="s">
        <v>50</v>
      </c>
      <c r="D22" s="185" t="s">
        <v>25</v>
      </c>
      <c r="E22" s="186"/>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row>
    <row r="23" spans="1:45" ht="14.25">
      <c r="B23" s="130"/>
      <c r="C23" s="5"/>
      <c r="D23" s="5"/>
      <c r="E23" s="131"/>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row>
    <row r="24" spans="1:45" ht="85.5">
      <c r="B24" s="132">
        <v>4</v>
      </c>
      <c r="C24" s="133" t="s">
        <v>51</v>
      </c>
      <c r="D24" s="185" t="s">
        <v>25</v>
      </c>
      <c r="E24" s="186" t="s">
        <v>52</v>
      </c>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row>
    <row r="25" spans="1:45" ht="14.25">
      <c r="B25" s="130"/>
      <c r="C25" s="5"/>
      <c r="D25" s="5"/>
      <c r="E25" s="131"/>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row>
    <row r="26" spans="1:45" ht="42.75">
      <c r="B26" s="132">
        <v>5</v>
      </c>
      <c r="C26" s="133" t="s">
        <v>53</v>
      </c>
      <c r="D26" s="185" t="s">
        <v>25</v>
      </c>
      <c r="E26" s="186" t="s">
        <v>54</v>
      </c>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row>
    <row r="27" spans="1:45" ht="14.25">
      <c r="B27" s="130"/>
      <c r="C27" s="5"/>
      <c r="D27" s="5"/>
      <c r="E27" s="131"/>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row>
    <row r="28" spans="1:45" ht="15">
      <c r="B28" s="132">
        <v>6</v>
      </c>
      <c r="C28" s="133" t="s">
        <v>55</v>
      </c>
      <c r="D28" s="185" t="s">
        <v>25</v>
      </c>
      <c r="E28" s="186"/>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row>
    <row r="29" spans="1:45" ht="14.25">
      <c r="B29" s="130"/>
      <c r="C29" s="5"/>
      <c r="D29" s="5"/>
      <c r="E29" s="131"/>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row>
    <row r="30" spans="1:45" ht="30">
      <c r="B30" s="132">
        <v>7</v>
      </c>
      <c r="C30" s="133" t="s">
        <v>56</v>
      </c>
      <c r="D30" s="357" t="str">
        <f>IF('Calcul TRB'!D97&gt;=36,"OUI","NON")</f>
        <v>OUI</v>
      </c>
      <c r="E30" s="186"/>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row>
    <row r="31" spans="1:45">
      <c r="A31" s="192"/>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row>
    <row r="32" spans="1:45">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row>
    <row r="33" spans="1:45">
      <c r="A33" s="192"/>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row>
    <row r="34" spans="1:45">
      <c r="A34" s="19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row>
    <row r="35" spans="1:45">
      <c r="A35" s="192"/>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row>
    <row r="36" spans="1:45">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row>
    <row r="37" spans="1:45">
      <c r="A37" s="192"/>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row>
    <row r="38" spans="1:45">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row>
    <row r="39" spans="1:45">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row>
    <row r="40" spans="1:45">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row>
    <row r="41" spans="1:45">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row>
    <row r="42" spans="1:45">
      <c r="A42" s="19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row>
    <row r="43" spans="1:45">
      <c r="A43" s="192"/>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row>
    <row r="44" spans="1:45">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row>
    <row r="45" spans="1:45">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row>
    <row r="46" spans="1:45">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row>
    <row r="47" spans="1:45">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row>
    <row r="48" spans="1:45">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row>
    <row r="49" spans="1:45">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row>
    <row r="50" spans="1:45">
      <c r="A50" s="192"/>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row>
    <row r="51" spans="1:45">
      <c r="A51" s="192"/>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row>
    <row r="52" spans="1:45">
      <c r="A52" s="192"/>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row>
    <row r="53" spans="1:45">
      <c r="A53" s="192"/>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row>
    <row r="54" spans="1:45">
      <c r="A54" s="192"/>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row>
    <row r="55" spans="1:45">
      <c r="A55" s="192"/>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row>
    <row r="56" spans="1:45">
      <c r="A56" s="192"/>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row>
    <row r="57" spans="1:45">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row>
    <row r="58" spans="1:45">
      <c r="A58" s="192"/>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row>
    <row r="59" spans="1:45">
      <c r="A59" s="19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row>
    <row r="60" spans="1:45">
      <c r="A60" s="192"/>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row>
    <row r="61" spans="1:45">
      <c r="A61" s="192"/>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row>
    <row r="62" spans="1:45">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row>
    <row r="63" spans="1:45">
      <c r="A63" s="192"/>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row>
    <row r="64" spans="1:45">
      <c r="A64" s="192"/>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row>
    <row r="65" spans="1:45">
      <c r="A65" s="192"/>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row>
    <row r="66" spans="1:4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row>
    <row r="67" spans="1:45">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row>
    <row r="68" spans="1:45">
      <c r="A68" s="192"/>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row>
    <row r="69" spans="1:45">
      <c r="A69" s="192"/>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row>
    <row r="70" spans="1:45">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row>
    <row r="71" spans="1:45">
      <c r="A71" s="192"/>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row>
    <row r="72" spans="1:45">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row>
    <row r="73" spans="1:4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row>
    <row r="74" spans="1:45">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row>
    <row r="75" spans="1:45">
      <c r="A75" s="192"/>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row>
    <row r="76" spans="1:45">
      <c r="A76" s="192"/>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row>
    <row r="77" spans="1:45">
      <c r="A77" s="192"/>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2"/>
    </row>
    <row r="78" spans="1:45">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row>
    <row r="79" spans="1:45">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row>
    <row r="80" spans="1:45">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row>
    <row r="81" spans="1:45">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row>
    <row r="82" spans="1:4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row>
    <row r="83" spans="1:4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row>
    <row r="84" spans="1:45">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row>
    <row r="85" spans="1:45">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row>
    <row r="86" spans="1:45">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row>
    <row r="87" spans="1:45">
      <c r="A87" s="192"/>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row>
    <row r="88" spans="1:45">
      <c r="A88" s="192"/>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row>
  </sheetData>
  <mergeCells count="5">
    <mergeCell ref="B10:E10"/>
    <mergeCell ref="B16:C16"/>
    <mergeCell ref="D12:E12"/>
    <mergeCell ref="D13:E13"/>
    <mergeCell ref="B12:C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BAC753-E461-43C3-A4CC-0BC84BA6D46A}">
          <x14:formula1>
            <xm:f>'Data 1'!$A$2:$A$3</xm:f>
          </x14:formula1>
          <xm:sqref>D30 D18 D20 D22 D24 D26 D28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3D7C3-C9B8-4A70-B1CB-7BDDE0CD80E3}">
  <sheetPr>
    <tabColor rgb="FF002060"/>
    <pageSetUpPr fitToPage="1"/>
  </sheetPr>
  <dimension ref="A1:Q135"/>
  <sheetViews>
    <sheetView showGridLines="0" topLeftCell="A75" zoomScaleNormal="100" workbookViewId="0">
      <selection activeCell="A3" sqref="A3:E3"/>
    </sheetView>
  </sheetViews>
  <sheetFormatPr baseColWidth="10" defaultColWidth="11.42578125" defaultRowHeight="12.75"/>
  <cols>
    <col min="1" max="1" width="25.140625" style="10" customWidth="1"/>
    <col min="2" max="2" width="70.28515625" style="10" customWidth="1"/>
    <col min="3" max="3" width="22.7109375" style="10" customWidth="1"/>
    <col min="4" max="4" width="19.7109375" style="10" customWidth="1"/>
    <col min="5" max="5" width="16.7109375" style="10" customWidth="1"/>
    <col min="6" max="6" width="15.140625" style="9" customWidth="1"/>
    <col min="7" max="10" width="11.42578125" style="9"/>
    <col min="11" max="16384" width="11.42578125" style="10"/>
  </cols>
  <sheetData>
    <row r="1" spans="1:17" s="9" customFormat="1" ht="114.75" customHeight="1">
      <c r="B1" s="558" t="s">
        <v>57</v>
      </c>
      <c r="C1" s="558"/>
      <c r="D1" s="558"/>
      <c r="E1" s="322">
        <v>44131</v>
      </c>
    </row>
    <row r="2" spans="1:17" s="3" customFormat="1" ht="23.25">
      <c r="A2" s="560"/>
      <c r="B2" s="560"/>
      <c r="C2" s="560"/>
      <c r="D2" s="560"/>
      <c r="E2" s="560"/>
      <c r="G2" s="6"/>
      <c r="H2" s="6"/>
      <c r="I2" s="6"/>
      <c r="J2" s="6"/>
      <c r="K2" s="6"/>
      <c r="L2" s="6"/>
      <c r="M2" s="6"/>
      <c r="N2" s="6"/>
      <c r="O2" s="6"/>
      <c r="P2" s="6"/>
      <c r="Q2" s="6"/>
    </row>
    <row r="3" spans="1:17" s="9" customFormat="1" ht="14.25">
      <c r="A3" s="561"/>
      <c r="B3" s="561"/>
      <c r="C3" s="561"/>
      <c r="D3" s="561"/>
      <c r="E3" s="561"/>
    </row>
    <row r="4" spans="1:17" s="9" customFormat="1" ht="40.5" customHeight="1">
      <c r="A4" s="530" t="s">
        <v>58</v>
      </c>
      <c r="B4" s="530"/>
      <c r="C4" s="530"/>
      <c r="D4" s="530"/>
      <c r="E4" s="530"/>
    </row>
    <row r="5" spans="1:17" s="9" customFormat="1" ht="15">
      <c r="A5" s="21" t="s">
        <v>59</v>
      </c>
      <c r="B5" s="6"/>
      <c r="C5" s="6"/>
      <c r="D5" s="6"/>
      <c r="E5" s="6"/>
    </row>
    <row r="6" spans="1:17" s="9" customFormat="1" ht="15">
      <c r="A6" s="321" t="s">
        <v>60</v>
      </c>
      <c r="B6" s="6"/>
      <c r="C6" s="6"/>
      <c r="D6" s="6"/>
      <c r="E6" s="6"/>
    </row>
    <row r="7" spans="1:17" s="9" customFormat="1" ht="15">
      <c r="A7" s="321" t="s">
        <v>61</v>
      </c>
      <c r="B7" s="6"/>
      <c r="C7" s="320"/>
      <c r="D7" s="320"/>
      <c r="E7" s="320"/>
    </row>
    <row r="8" spans="1:17" s="9" customFormat="1" ht="15">
      <c r="A8" s="319"/>
      <c r="B8" s="318"/>
      <c r="C8" s="318"/>
      <c r="D8" s="318"/>
      <c r="E8" s="318"/>
    </row>
    <row r="9" spans="1:17" s="9" customFormat="1" ht="15">
      <c r="A9" s="317" t="s">
        <v>62</v>
      </c>
      <c r="B9" s="6"/>
      <c r="C9" s="316"/>
      <c r="D9" s="294"/>
      <c r="E9" s="315"/>
    </row>
    <row r="10" spans="1:17" s="9" customFormat="1" ht="15">
      <c r="A10" s="314" t="s">
        <v>63</v>
      </c>
      <c r="B10" s="6"/>
      <c r="C10" s="6"/>
      <c r="D10" s="316"/>
      <c r="E10" s="315"/>
    </row>
    <row r="11" spans="1:17" s="9" customFormat="1" ht="15">
      <c r="A11" s="314" t="s">
        <v>64</v>
      </c>
      <c r="B11" s="3"/>
      <c r="C11" s="364"/>
      <c r="D11" s="43"/>
      <c r="E11" s="43"/>
    </row>
    <row r="12" spans="1:17" s="9" customFormat="1">
      <c r="B12" s="312"/>
      <c r="C12" s="312"/>
      <c r="D12" s="312"/>
      <c r="E12" s="312"/>
    </row>
    <row r="13" spans="1:17" s="313" customFormat="1" ht="23.25">
      <c r="A13" s="559" t="s">
        <v>65</v>
      </c>
      <c r="B13" s="559" t="s">
        <v>66</v>
      </c>
      <c r="C13" s="559"/>
      <c r="D13" s="559"/>
      <c r="E13" s="559"/>
    </row>
    <row r="14" spans="1:17" s="9" customFormat="1" ht="23.25">
      <c r="A14" s="544" t="s">
        <v>67</v>
      </c>
      <c r="B14" s="544"/>
      <c r="C14" s="544"/>
      <c r="D14" s="544"/>
      <c r="E14" s="544"/>
    </row>
    <row r="15" spans="1:17" s="9" customFormat="1">
      <c r="B15" s="312"/>
      <c r="C15" s="312"/>
      <c r="D15" s="312"/>
      <c r="E15" s="312"/>
    </row>
    <row r="16" spans="1:17" s="9" customFormat="1" ht="41.45" customHeight="1">
      <c r="A16" s="548" t="s">
        <v>68</v>
      </c>
      <c r="B16" s="548"/>
      <c r="C16" s="548"/>
      <c r="D16" s="548"/>
      <c r="E16" s="548"/>
    </row>
    <row r="17" spans="1:6" s="9" customFormat="1" ht="104.25" customHeight="1">
      <c r="A17" s="549" t="s">
        <v>69</v>
      </c>
      <c r="B17" s="549"/>
      <c r="C17" s="549"/>
      <c r="D17" s="549"/>
      <c r="E17" s="549"/>
    </row>
    <row r="18" spans="1:6" s="9" customFormat="1" ht="8.4499999999999993" customHeight="1">
      <c r="A18" s="12"/>
      <c r="B18" s="13"/>
      <c r="C18" s="14"/>
      <c r="D18" s="12"/>
      <c r="E18" s="12"/>
    </row>
    <row r="19" spans="1:6" s="9" customFormat="1" ht="15">
      <c r="A19" s="310" t="s">
        <v>70</v>
      </c>
      <c r="E19" s="15"/>
    </row>
    <row r="20" spans="1:6" ht="30" customHeight="1" thickBot="1">
      <c r="A20" s="356" t="s">
        <v>71</v>
      </c>
      <c r="B20" s="311" t="s">
        <v>72</v>
      </c>
      <c r="C20" s="9"/>
      <c r="D20" s="9"/>
      <c r="E20" s="9"/>
      <c r="F20"/>
    </row>
    <row r="21" spans="1:6" s="9" customFormat="1" ht="33.6" customHeight="1">
      <c r="A21" s="527" t="s">
        <v>73</v>
      </c>
      <c r="B21" s="528"/>
      <c r="C21" s="528"/>
      <c r="D21" s="528"/>
      <c r="E21" s="529"/>
    </row>
    <row r="22" spans="1:6" s="9" customFormat="1" ht="24.95" customHeight="1">
      <c r="A22" s="531" t="s">
        <v>74</v>
      </c>
      <c r="B22" s="532"/>
      <c r="C22" s="532"/>
      <c r="D22" s="532"/>
      <c r="E22" s="533"/>
    </row>
    <row r="23" spans="1:6" ht="25.5">
      <c r="A23" s="334"/>
      <c r="B23" s="335" t="s">
        <v>75</v>
      </c>
      <c r="C23" s="335" t="s">
        <v>76</v>
      </c>
      <c r="D23" s="335" t="s">
        <v>77</v>
      </c>
      <c r="E23" s="336" t="s">
        <v>78</v>
      </c>
    </row>
    <row r="24" spans="1:6" ht="18" customHeight="1">
      <c r="A24" s="543" t="s">
        <v>79</v>
      </c>
      <c r="B24" s="306" t="s">
        <v>80</v>
      </c>
      <c r="C24" s="301" t="s">
        <v>72</v>
      </c>
      <c r="D24" s="301"/>
      <c r="E24" s="338">
        <v>0</v>
      </c>
    </row>
    <row r="25" spans="1:6" ht="18" customHeight="1" thickBot="1">
      <c r="A25" s="543"/>
      <c r="B25" s="308" t="s">
        <v>81</v>
      </c>
      <c r="C25" s="301" t="s">
        <v>72</v>
      </c>
      <c r="D25" s="301"/>
      <c r="E25" s="338">
        <v>0</v>
      </c>
    </row>
    <row r="26" spans="1:6" ht="18" customHeight="1" thickBot="1">
      <c r="A26" s="339" t="s">
        <v>82</v>
      </c>
      <c r="B26" s="307"/>
      <c r="C26" s="340"/>
      <c r="D26" s="341" t="s">
        <v>83</v>
      </c>
      <c r="E26" s="298">
        <f>SUM(E24:E25)</f>
        <v>0</v>
      </c>
    </row>
    <row r="27" spans="1:6" ht="18" customHeight="1">
      <c r="A27" s="543" t="s">
        <v>84</v>
      </c>
      <c r="B27" s="309" t="s">
        <v>85</v>
      </c>
      <c r="C27" s="301" t="s">
        <v>72</v>
      </c>
      <c r="D27" s="301"/>
      <c r="E27" s="338">
        <v>0</v>
      </c>
    </row>
    <row r="28" spans="1:6" ht="18" customHeight="1">
      <c r="A28" s="543"/>
      <c r="B28" s="306" t="s">
        <v>86</v>
      </c>
      <c r="C28" s="301" t="s">
        <v>72</v>
      </c>
      <c r="D28" s="301"/>
      <c r="E28" s="338">
        <v>0</v>
      </c>
    </row>
    <row r="29" spans="1:6" ht="18" customHeight="1" thickBot="1">
      <c r="A29" s="543"/>
      <c r="B29" s="308" t="s">
        <v>81</v>
      </c>
      <c r="C29" s="301" t="s">
        <v>72</v>
      </c>
      <c r="D29" s="301"/>
      <c r="E29" s="338">
        <v>0</v>
      </c>
    </row>
    <row r="30" spans="1:6" ht="18" customHeight="1" thickBot="1">
      <c r="A30" s="339" t="s">
        <v>82</v>
      </c>
      <c r="B30" s="307"/>
      <c r="C30" s="340"/>
      <c r="D30" s="341" t="s">
        <v>87</v>
      </c>
      <c r="E30" s="298">
        <f>SUM(E27:E29)</f>
        <v>0</v>
      </c>
    </row>
    <row r="31" spans="1:6" ht="18" customHeight="1">
      <c r="A31" s="543" t="s">
        <v>88</v>
      </c>
      <c r="B31" s="309" t="s">
        <v>89</v>
      </c>
      <c r="C31" s="301" t="s">
        <v>72</v>
      </c>
      <c r="D31" s="301"/>
      <c r="E31" s="338">
        <v>0</v>
      </c>
    </row>
    <row r="32" spans="1:6" ht="18" customHeight="1">
      <c r="A32" s="543"/>
      <c r="B32" s="309" t="s">
        <v>90</v>
      </c>
      <c r="C32" s="301" t="s">
        <v>72</v>
      </c>
      <c r="D32" s="301"/>
      <c r="E32" s="338">
        <v>0</v>
      </c>
    </row>
    <row r="33" spans="1:6" ht="18" customHeight="1">
      <c r="A33" s="543"/>
      <c r="B33" s="304" t="s">
        <v>91</v>
      </c>
      <c r="C33" s="301" t="s">
        <v>72</v>
      </c>
      <c r="D33" s="301"/>
      <c r="E33" s="338">
        <v>0</v>
      </c>
    </row>
    <row r="34" spans="1:6" ht="18" customHeight="1">
      <c r="A34" s="543"/>
      <c r="B34" s="306" t="s">
        <v>92</v>
      </c>
      <c r="C34" s="301" t="s">
        <v>72</v>
      </c>
      <c r="D34" s="301"/>
      <c r="E34" s="338">
        <v>0</v>
      </c>
    </row>
    <row r="35" spans="1:6" ht="18" customHeight="1">
      <c r="A35" s="543"/>
      <c r="B35" s="306" t="s">
        <v>93</v>
      </c>
      <c r="C35" s="301" t="s">
        <v>72</v>
      </c>
      <c r="D35" s="301"/>
      <c r="E35" s="338">
        <v>0</v>
      </c>
    </row>
    <row r="36" spans="1:6" ht="18" customHeight="1">
      <c r="A36" s="543"/>
      <c r="B36" s="309" t="s">
        <v>94</v>
      </c>
      <c r="C36" s="301" t="s">
        <v>72</v>
      </c>
      <c r="D36" s="301"/>
      <c r="E36" s="338">
        <v>0</v>
      </c>
    </row>
    <row r="37" spans="1:6" ht="18" customHeight="1">
      <c r="A37" s="543"/>
      <c r="B37" s="306" t="s">
        <v>95</v>
      </c>
      <c r="C37" s="301" t="s">
        <v>72</v>
      </c>
      <c r="D37" s="301"/>
      <c r="E37" s="338">
        <v>0</v>
      </c>
    </row>
    <row r="38" spans="1:6" ht="18" customHeight="1">
      <c r="A38" s="543"/>
      <c r="B38" s="304" t="s">
        <v>96</v>
      </c>
      <c r="C38" s="301" t="s">
        <v>72</v>
      </c>
      <c r="D38" s="301"/>
      <c r="E38" s="338">
        <v>0</v>
      </c>
    </row>
    <row r="39" spans="1:6" ht="18" customHeight="1" thickBot="1">
      <c r="A39" s="543"/>
      <c r="B39" s="308" t="s">
        <v>81</v>
      </c>
      <c r="C39" s="301" t="s">
        <v>72</v>
      </c>
      <c r="D39" s="301"/>
      <c r="E39" s="338">
        <v>0</v>
      </c>
    </row>
    <row r="40" spans="1:6" ht="18" customHeight="1" thickBot="1">
      <c r="A40" s="339" t="s">
        <v>82</v>
      </c>
      <c r="B40" s="307"/>
      <c r="C40" s="340"/>
      <c r="D40" s="341" t="s">
        <v>97</v>
      </c>
      <c r="E40" s="298">
        <f>SUM(E31:E39)</f>
        <v>0</v>
      </c>
    </row>
    <row r="41" spans="1:6" ht="18" customHeight="1">
      <c r="A41" s="543" t="s">
        <v>98</v>
      </c>
      <c r="B41" s="309" t="s">
        <v>99</v>
      </c>
      <c r="C41" s="305"/>
      <c r="D41" s="305"/>
      <c r="E41" s="338">
        <v>0</v>
      </c>
    </row>
    <row r="42" spans="1:6" ht="18" customHeight="1">
      <c r="A42" s="543"/>
      <c r="B42" s="306" t="s">
        <v>100</v>
      </c>
      <c r="C42" s="305"/>
      <c r="D42" s="305"/>
      <c r="E42" s="338">
        <v>0</v>
      </c>
    </row>
    <row r="43" spans="1:6" ht="18" customHeight="1">
      <c r="A43" s="543"/>
      <c r="B43" s="306" t="s">
        <v>101</v>
      </c>
      <c r="C43" s="305"/>
      <c r="D43" s="305"/>
      <c r="E43" s="338">
        <v>0</v>
      </c>
    </row>
    <row r="44" spans="1:6" ht="18" customHeight="1" thickBot="1">
      <c r="A44" s="543"/>
      <c r="B44" s="308" t="s">
        <v>81</v>
      </c>
      <c r="C44" s="305"/>
      <c r="D44" s="305"/>
      <c r="E44" s="338">
        <v>0</v>
      </c>
    </row>
    <row r="45" spans="1:6" ht="18" customHeight="1" thickBot="1">
      <c r="A45" s="339" t="s">
        <v>82</v>
      </c>
      <c r="B45" s="307"/>
      <c r="C45" s="340"/>
      <c r="D45" s="341" t="s">
        <v>102</v>
      </c>
      <c r="E45" s="298">
        <f>SUM(E41:E44)</f>
        <v>0</v>
      </c>
    </row>
    <row r="46" spans="1:6" ht="13.5" thickBot="1">
      <c r="A46" s="337" t="s">
        <v>103</v>
      </c>
      <c r="B46" s="306" t="s">
        <v>81</v>
      </c>
      <c r="C46" s="305"/>
      <c r="D46" s="305"/>
      <c r="E46" s="338">
        <v>0</v>
      </c>
    </row>
    <row r="47" spans="1:6" ht="18" customHeight="1" thickBot="1">
      <c r="A47" s="339" t="s">
        <v>82</v>
      </c>
      <c r="B47" s="340"/>
      <c r="C47" s="340"/>
      <c r="D47" s="341" t="s">
        <v>104</v>
      </c>
      <c r="E47" s="298">
        <f>SUM(E46:E46)</f>
        <v>0</v>
      </c>
    </row>
    <row r="48" spans="1:6" ht="18" customHeight="1">
      <c r="A48" s="342"/>
      <c r="B48" s="343"/>
      <c r="C48" s="344"/>
      <c r="D48" s="345"/>
      <c r="E48" s="346"/>
      <c r="F48" s="10"/>
    </row>
    <row r="49" spans="1:16" s="9" customFormat="1" ht="29.45" customHeight="1">
      <c r="A49" s="531" t="s">
        <v>105</v>
      </c>
      <c r="B49" s="532"/>
      <c r="C49" s="532"/>
      <c r="D49" s="532"/>
      <c r="E49" s="533"/>
    </row>
    <row r="50" spans="1:16" ht="63.75">
      <c r="A50" s="334"/>
      <c r="B50" s="335" t="s">
        <v>75</v>
      </c>
      <c r="C50" s="335" t="s">
        <v>106</v>
      </c>
      <c r="D50" s="335" t="s">
        <v>107</v>
      </c>
      <c r="E50" s="347" t="s">
        <v>108</v>
      </c>
      <c r="K50" s="9"/>
      <c r="L50" s="9"/>
      <c r="M50" s="9"/>
      <c r="N50" s="9"/>
      <c r="O50" s="9"/>
      <c r="P50" s="9"/>
    </row>
    <row r="51" spans="1:16" ht="25.5">
      <c r="A51" s="543"/>
      <c r="B51" s="303" t="s">
        <v>109</v>
      </c>
      <c r="C51" s="301"/>
      <c r="D51" s="300">
        <v>0</v>
      </c>
      <c r="E51" s="338">
        <v>0</v>
      </c>
      <c r="K51" s="9"/>
      <c r="L51" s="9"/>
      <c r="M51" s="9"/>
      <c r="N51" s="9"/>
      <c r="O51" s="9"/>
      <c r="P51" s="9"/>
    </row>
    <row r="52" spans="1:16" ht="18" customHeight="1" thickBot="1">
      <c r="A52" s="543"/>
      <c r="B52" s="302" t="s">
        <v>81</v>
      </c>
      <c r="C52" s="301"/>
      <c r="D52" s="300">
        <v>0</v>
      </c>
      <c r="E52" s="338">
        <v>0</v>
      </c>
      <c r="K52" s="9"/>
      <c r="L52" s="9"/>
      <c r="M52" s="9"/>
      <c r="N52" s="9"/>
      <c r="O52" s="9"/>
      <c r="P52" s="9"/>
    </row>
    <row r="53" spans="1:16" ht="18" customHeight="1" thickBot="1">
      <c r="A53" s="339" t="s">
        <v>82</v>
      </c>
      <c r="B53" s="299"/>
      <c r="C53" s="340"/>
      <c r="D53" s="341" t="s">
        <v>110</v>
      </c>
      <c r="E53" s="298">
        <f>SUM(E51:E52)</f>
        <v>0</v>
      </c>
      <c r="F53" s="333"/>
      <c r="K53" s="9"/>
      <c r="L53" s="9"/>
      <c r="M53" s="9"/>
      <c r="N53" s="9"/>
      <c r="O53" s="9"/>
      <c r="P53" s="9"/>
    </row>
    <row r="54" spans="1:16" s="3" customFormat="1" ht="35.1" customHeight="1" thickBot="1">
      <c r="A54" s="348"/>
      <c r="B54" s="541" t="s">
        <v>111</v>
      </c>
      <c r="C54" s="541"/>
      <c r="D54" s="541"/>
      <c r="E54" s="542"/>
    </row>
    <row r="55" spans="1:16" s="3" customFormat="1" ht="15" thickBot="1">
      <c r="A55" s="349" t="s">
        <v>82</v>
      </c>
      <c r="B55" s="350"/>
      <c r="C55" s="351"/>
      <c r="D55" s="352" t="s">
        <v>112</v>
      </c>
      <c r="E55" s="298">
        <v>0</v>
      </c>
    </row>
    <row r="56" spans="1:16" ht="30" customHeight="1" thickBot="1">
      <c r="A56" s="332"/>
      <c r="B56" s="540" t="s">
        <v>113</v>
      </c>
      <c r="C56" s="540"/>
      <c r="D56" s="540"/>
      <c r="E56" s="355">
        <f>SUM(E55,E53,E47,E45,E40,E30,E26)</f>
        <v>0</v>
      </c>
      <c r="F56"/>
    </row>
    <row r="57" spans="1:16" s="9" customFormat="1" ht="27.95" customHeight="1">
      <c r="A57" s="3"/>
      <c r="B57" s="296"/>
      <c r="C57" s="3"/>
      <c r="D57" s="3"/>
      <c r="E57" s="3"/>
    </row>
    <row r="58" spans="1:16" s="9" customFormat="1" ht="24" customHeight="1" thickBot="1">
      <c r="A58" s="3"/>
      <c r="B58" s="296"/>
      <c r="C58" s="3"/>
      <c r="D58" s="3"/>
      <c r="E58" s="3"/>
    </row>
    <row r="59" spans="1:16" ht="23.25">
      <c r="A59" s="527" t="s">
        <v>114</v>
      </c>
      <c r="B59" s="528"/>
      <c r="C59" s="528"/>
      <c r="D59" s="528"/>
      <c r="E59" s="529"/>
    </row>
    <row r="60" spans="1:16" ht="33.75" customHeight="1">
      <c r="A60" s="534" t="s">
        <v>115</v>
      </c>
      <c r="B60" s="535"/>
      <c r="C60" s="535"/>
      <c r="D60" s="535"/>
      <c r="E60" s="536"/>
    </row>
    <row r="61" spans="1:16" ht="33.75" customHeight="1">
      <c r="A61" s="534"/>
      <c r="B61" s="535"/>
      <c r="C61" s="535"/>
      <c r="D61" s="535"/>
      <c r="E61" s="536"/>
    </row>
    <row r="62" spans="1:16" ht="33.75" customHeight="1">
      <c r="A62" s="537"/>
      <c r="B62" s="538"/>
      <c r="C62" s="538"/>
      <c r="D62" s="538"/>
      <c r="E62" s="539"/>
    </row>
    <row r="63" spans="1:16" ht="18" customHeight="1">
      <c r="A63" s="555" t="s">
        <v>116</v>
      </c>
      <c r="B63" s="556"/>
      <c r="C63" s="556"/>
      <c r="D63" s="551" t="s">
        <v>117</v>
      </c>
      <c r="E63" s="550" t="s">
        <v>78</v>
      </c>
    </row>
    <row r="64" spans="1:16" ht="43.5" customHeight="1">
      <c r="A64" s="363" t="s">
        <v>118</v>
      </c>
      <c r="B64" s="557" t="s">
        <v>119</v>
      </c>
      <c r="C64" s="557"/>
      <c r="D64" s="552"/>
      <c r="E64" s="550"/>
    </row>
    <row r="65" spans="1:5" ht="18" customHeight="1">
      <c r="A65" s="330"/>
      <c r="B65" s="526"/>
      <c r="C65" s="526"/>
      <c r="D65" s="324"/>
      <c r="E65" s="353">
        <v>0</v>
      </c>
    </row>
    <row r="66" spans="1:5" ht="18" customHeight="1">
      <c r="A66" s="330"/>
      <c r="B66" s="526"/>
      <c r="C66" s="526"/>
      <c r="D66" s="324"/>
      <c r="E66" s="353">
        <v>0</v>
      </c>
    </row>
    <row r="67" spans="1:5" ht="18" customHeight="1">
      <c r="A67" s="330"/>
      <c r="B67" s="526"/>
      <c r="C67" s="526"/>
      <c r="D67" s="324"/>
      <c r="E67" s="353">
        <v>0</v>
      </c>
    </row>
    <row r="68" spans="1:5" ht="18" customHeight="1">
      <c r="A68" s="330"/>
      <c r="B68" s="526"/>
      <c r="C68" s="526"/>
      <c r="D68" s="324"/>
      <c r="E68" s="353">
        <v>0</v>
      </c>
    </row>
    <row r="69" spans="1:5" ht="14.25">
      <c r="A69" s="331" t="s">
        <v>120</v>
      </c>
      <c r="B69" s="554"/>
      <c r="C69" s="554"/>
      <c r="D69" s="323"/>
      <c r="E69" s="354"/>
    </row>
    <row r="70" spans="1:5" ht="18" customHeight="1" thickBot="1">
      <c r="A70" s="332"/>
      <c r="B70" s="540" t="s">
        <v>121</v>
      </c>
      <c r="C70" s="540"/>
      <c r="D70" s="540"/>
      <c r="E70" s="355">
        <f>SUM(E65:E68)</f>
        <v>0</v>
      </c>
    </row>
    <row r="71" spans="1:5" ht="18" customHeight="1">
      <c r="A71" s="191"/>
      <c r="B71" s="191"/>
      <c r="C71" s="191"/>
      <c r="D71" s="191"/>
      <c r="E71" s="191"/>
    </row>
    <row r="72" spans="1:5" ht="18" customHeight="1">
      <c r="A72" s="191"/>
      <c r="B72" s="191"/>
      <c r="C72" s="191"/>
      <c r="D72" s="191"/>
      <c r="E72" s="191"/>
    </row>
    <row r="73" spans="1:5" ht="18" customHeight="1">
      <c r="A73" s="191"/>
      <c r="B73" s="191"/>
      <c r="C73" s="191"/>
      <c r="D73" s="191"/>
      <c r="E73" s="191"/>
    </row>
    <row r="74" spans="1:5" ht="23.25">
      <c r="A74" s="553" t="s">
        <v>122</v>
      </c>
      <c r="B74" s="553"/>
      <c r="C74" s="553"/>
      <c r="D74" s="553"/>
      <c r="E74" s="553"/>
    </row>
    <row r="75" spans="1:5" ht="18" customHeight="1">
      <c r="A75" s="1"/>
      <c r="B75" s="1"/>
      <c r="C75" s="1"/>
      <c r="D75" s="1"/>
      <c r="E75" s="1"/>
    </row>
    <row r="76" spans="1:5" ht="31.5" customHeight="1">
      <c r="A76" s="530" t="s">
        <v>123</v>
      </c>
      <c r="B76" s="530"/>
      <c r="C76" s="530"/>
      <c r="D76" s="530"/>
      <c r="E76" s="530"/>
    </row>
    <row r="77" spans="1:5" ht="18" customHeight="1" thickBot="1">
      <c r="A77" s="294" t="s">
        <v>124</v>
      </c>
      <c r="B77" s="16"/>
      <c r="C77" s="16"/>
      <c r="D77" s="16"/>
      <c r="E77" s="16"/>
    </row>
    <row r="78" spans="1:5" ht="36" customHeight="1" thickBot="1">
      <c r="A78" s="6"/>
      <c r="B78" s="6"/>
      <c r="C78" s="293" t="s">
        <v>125</v>
      </c>
      <c r="D78" s="292" t="s">
        <v>126</v>
      </c>
      <c r="E78" s="291" t="s">
        <v>127</v>
      </c>
    </row>
    <row r="79" spans="1:5" ht="30">
      <c r="A79" s="290" t="s">
        <v>128</v>
      </c>
      <c r="B79" s="289" t="s">
        <v>129</v>
      </c>
      <c r="C79" s="288" t="s">
        <v>130</v>
      </c>
      <c r="D79" s="287" t="s">
        <v>130</v>
      </c>
      <c r="E79" s="286" t="s">
        <v>130</v>
      </c>
    </row>
    <row r="80" spans="1:5" ht="18" customHeight="1">
      <c r="A80" s="285" t="s">
        <v>131</v>
      </c>
      <c r="B80" s="276" t="s">
        <v>132</v>
      </c>
      <c r="C80" s="284"/>
      <c r="D80" s="283"/>
      <c r="E80" s="277"/>
    </row>
    <row r="81" spans="1:6" ht="18" customHeight="1">
      <c r="A81" s="272"/>
      <c r="B81" s="282" t="s">
        <v>133</v>
      </c>
      <c r="C81" s="275"/>
      <c r="D81" s="274"/>
      <c r="E81" s="273"/>
    </row>
    <row r="82" spans="1:6" ht="14.25">
      <c r="A82" s="272"/>
      <c r="B82" s="282" t="s">
        <v>134</v>
      </c>
      <c r="C82" s="275"/>
      <c r="D82" s="274"/>
      <c r="E82" s="273"/>
    </row>
    <row r="83" spans="1:6" ht="18" customHeight="1">
      <c r="A83" s="272"/>
      <c r="B83" s="271" t="s">
        <v>135</v>
      </c>
      <c r="C83" s="270"/>
      <c r="D83" s="269"/>
      <c r="E83" s="268"/>
    </row>
    <row r="84" spans="1:6" ht="18" customHeight="1">
      <c r="A84" s="272"/>
      <c r="B84" s="3"/>
      <c r="C84" s="281"/>
      <c r="D84" s="281"/>
      <c r="E84" s="280"/>
    </row>
    <row r="85" spans="1:6" s="9" customFormat="1" ht="30" customHeight="1">
      <c r="A85" s="265" t="s">
        <v>136</v>
      </c>
      <c r="B85" s="276" t="s">
        <v>137</v>
      </c>
      <c r="C85" s="279"/>
      <c r="D85" s="278">
        <v>0</v>
      </c>
      <c r="E85" s="277"/>
    </row>
    <row r="86" spans="1:6" ht="14.25">
      <c r="A86" s="272"/>
      <c r="B86" s="276" t="s">
        <v>138</v>
      </c>
      <c r="C86" s="275"/>
      <c r="D86" s="274"/>
      <c r="E86" s="273"/>
    </row>
    <row r="87" spans="1:6" ht="18" customHeight="1">
      <c r="A87" s="272"/>
      <c r="B87" s="276" t="s">
        <v>139</v>
      </c>
      <c r="C87" s="275"/>
      <c r="D87" s="274"/>
      <c r="E87" s="273"/>
    </row>
    <row r="88" spans="1:6" ht="18" customHeight="1">
      <c r="A88" s="272"/>
      <c r="B88" s="276" t="s">
        <v>140</v>
      </c>
      <c r="C88" s="275"/>
      <c r="D88" s="274"/>
      <c r="E88" s="273"/>
    </row>
    <row r="89" spans="1:6" ht="18" customHeight="1">
      <c r="A89" s="272"/>
      <c r="B89" s="271" t="s">
        <v>135</v>
      </c>
      <c r="C89" s="270"/>
      <c r="D89" s="269"/>
      <c r="E89" s="268"/>
    </row>
    <row r="90" spans="1:6" ht="18" customHeight="1">
      <c r="A90" s="260"/>
      <c r="B90" s="17"/>
      <c r="C90" s="267"/>
      <c r="D90" s="267"/>
      <c r="E90" s="266"/>
    </row>
    <row r="91" spans="1:6" ht="18" customHeight="1">
      <c r="A91" s="265" t="s">
        <v>141</v>
      </c>
      <c r="B91" s="264" t="s">
        <v>142</v>
      </c>
      <c r="C91" s="263">
        <f>'Attestation CEE'!F26</f>
        <v>0</v>
      </c>
      <c r="D91" s="262"/>
      <c r="E91" s="261"/>
    </row>
    <row r="92" spans="1:6" ht="18" customHeight="1">
      <c r="A92" s="260"/>
      <c r="B92" s="271" t="s">
        <v>135</v>
      </c>
      <c r="C92" s="270"/>
      <c r="D92" s="269"/>
      <c r="E92" s="268"/>
      <c r="F92" s="333"/>
    </row>
    <row r="93" spans="1:6">
      <c r="A93" s="260"/>
      <c r="B93" s="17"/>
      <c r="C93" s="17"/>
      <c r="D93" s="17"/>
      <c r="E93" s="259"/>
    </row>
    <row r="94" spans="1:6" s="3" customFormat="1" ht="35.1" customHeight="1" thickBot="1">
      <c r="A94" s="258"/>
      <c r="B94" s="257"/>
      <c r="C94" s="256"/>
      <c r="D94" s="255" t="s">
        <v>127</v>
      </c>
      <c r="E94" s="254">
        <f>SUM(E80:E92)</f>
        <v>0</v>
      </c>
    </row>
    <row r="95" spans="1:6" s="3" customFormat="1" ht="15">
      <c r="A95" s="253"/>
      <c r="B95" s="252"/>
      <c r="C95" s="19"/>
      <c r="D95" s="251"/>
      <c r="E95" s="19"/>
      <c r="F95" s="297"/>
    </row>
    <row r="96" spans="1:6" s="3" customFormat="1" ht="45.75" customHeight="1">
      <c r="A96" s="545" t="s">
        <v>143</v>
      </c>
      <c r="B96" s="546"/>
      <c r="C96" s="546"/>
      <c r="D96" s="546"/>
      <c r="E96" s="547"/>
      <c r="F96" s="295" t="s">
        <v>144</v>
      </c>
    </row>
    <row r="97" spans="6:6" s="3" customFormat="1" ht="15">
      <c r="F97" s="295"/>
    </row>
    <row r="98" spans="6:6" s="1" customFormat="1" ht="15"/>
    <row r="99" spans="6:6" s="1" customFormat="1" ht="15"/>
    <row r="100" spans="6:6" s="1" customFormat="1" ht="93.75" customHeight="1"/>
    <row r="101" spans="6:6" s="1" customFormat="1" ht="15"/>
    <row r="102" spans="6:6" s="1" customFormat="1" ht="15"/>
    <row r="103" spans="6:6" s="1" customFormat="1" ht="15"/>
    <row r="104" spans="6:6" s="1" customFormat="1" ht="15"/>
    <row r="105" spans="6:6" s="1" customFormat="1" ht="15"/>
    <row r="106" spans="6:6" s="1" customFormat="1" ht="15"/>
    <row r="110" spans="6:6" ht="14.25">
      <c r="F110" s="191"/>
    </row>
    <row r="111" spans="6:6" ht="14.25">
      <c r="F111" s="191"/>
    </row>
    <row r="112" spans="6:6" ht="14.25">
      <c r="F112" s="191"/>
    </row>
    <row r="113" spans="6:6" ht="15">
      <c r="F113" s="1"/>
    </row>
    <row r="114" spans="6:6" ht="15">
      <c r="F114" s="1"/>
    </row>
    <row r="115" spans="6:6" ht="15">
      <c r="F115" s="1"/>
    </row>
    <row r="116" spans="6:6" ht="15">
      <c r="F116" s="1"/>
    </row>
    <row r="117" spans="6:6" ht="15">
      <c r="F117" s="1"/>
    </row>
    <row r="118" spans="6:6" ht="15">
      <c r="F118" s="1"/>
    </row>
    <row r="119" spans="6:6" ht="15">
      <c r="F119" s="1"/>
    </row>
    <row r="120" spans="6:6" ht="15">
      <c r="F120" s="1"/>
    </row>
    <row r="121" spans="6:6" ht="15">
      <c r="F121" s="1"/>
    </row>
    <row r="122" spans="6:6" ht="15">
      <c r="F122" s="1"/>
    </row>
    <row r="123" spans="6:6" ht="15">
      <c r="F123" s="1"/>
    </row>
    <row r="124" spans="6:6" ht="15">
      <c r="F124" s="1"/>
    </row>
    <row r="125" spans="6:6" ht="15">
      <c r="F125" s="1"/>
    </row>
    <row r="126" spans="6:6" ht="15">
      <c r="F126" s="1"/>
    </row>
    <row r="127" spans="6:6" ht="15">
      <c r="F127" s="1"/>
    </row>
    <row r="128" spans="6:6" ht="15">
      <c r="F128" s="1"/>
    </row>
    <row r="129" spans="6:6" ht="15">
      <c r="F129" s="1"/>
    </row>
    <row r="130" spans="6:6" ht="15">
      <c r="F130" s="1"/>
    </row>
    <row r="131" spans="6:6" ht="15">
      <c r="F131" s="1"/>
    </row>
    <row r="132" spans="6:6" ht="15">
      <c r="F132" s="1"/>
    </row>
    <row r="133" spans="6:6" ht="15">
      <c r="F133" s="1"/>
    </row>
    <row r="134" spans="6:6" ht="15">
      <c r="F134" s="1"/>
    </row>
    <row r="135" spans="6:6" ht="37.5" customHeight="1">
      <c r="F135" s="1"/>
    </row>
  </sheetData>
  <mergeCells count="33">
    <mergeCell ref="B1:D1"/>
    <mergeCell ref="A13:E13"/>
    <mergeCell ref="A2:E2"/>
    <mergeCell ref="A3:E3"/>
    <mergeCell ref="A4:E4"/>
    <mergeCell ref="A14:E14"/>
    <mergeCell ref="A27:A29"/>
    <mergeCell ref="A24:A25"/>
    <mergeCell ref="A96:E96"/>
    <mergeCell ref="A16:E16"/>
    <mergeCell ref="A17:E17"/>
    <mergeCell ref="B70:D70"/>
    <mergeCell ref="A31:A39"/>
    <mergeCell ref="A41:A44"/>
    <mergeCell ref="A22:E22"/>
    <mergeCell ref="E63:E64"/>
    <mergeCell ref="D63:D64"/>
    <mergeCell ref="A74:E74"/>
    <mergeCell ref="B69:C69"/>
    <mergeCell ref="A63:C63"/>
    <mergeCell ref="B64:C64"/>
    <mergeCell ref="B65:C65"/>
    <mergeCell ref="A21:E21"/>
    <mergeCell ref="A76:E76"/>
    <mergeCell ref="B66:C66"/>
    <mergeCell ref="B67:C67"/>
    <mergeCell ref="B68:C68"/>
    <mergeCell ref="A49:E49"/>
    <mergeCell ref="A60:E62"/>
    <mergeCell ref="B56:D56"/>
    <mergeCell ref="A59:E59"/>
    <mergeCell ref="B54:E54"/>
    <mergeCell ref="A51:A52"/>
  </mergeCells>
  <dataValidations count="3">
    <dataValidation type="list" allowBlank="1" showInputMessage="1" showErrorMessage="1" sqref="B20" xr:uid="{00000000-0002-0000-0100-000002000000}">
      <formula1>"Choisir une valeur,Assujetti à la TVA,Non assujetti à la TVA,Assujetti partiel à la TVA"</formula1>
    </dataValidation>
    <dataValidation type="list" allowBlank="1" showInputMessage="1" showErrorMessage="1" sqref="C18" xr:uid="{00000000-0002-0000-0100-000001000000}">
      <formula1>"Choisir une valeur,Assujetti,Assujetti partiel,Non assujetti"</formula1>
    </dataValidation>
    <dataValidation type="list" allowBlank="1" showInputMessage="1" showErrorMessage="1" sqref="C31:C39 C24:C25 C27:C29" xr:uid="{00000000-0002-0000-0100-000000000000}">
      <formula1>"Choisir une valeur,Acquisition neuf,Acquisition occasion,Crédit-bail, Location"</formula1>
    </dataValidation>
  </dataValidations>
  <hyperlinks>
    <hyperlink ref="F96" location="'Cadre de dépôt'!A1" display="Haut de page" xr:uid="{DCE46BFF-50E8-499A-9F68-444B7C0A36FB}"/>
    <hyperlink ref="A6" location="_1__BUDGET_PREVISIONNEL_DE_L_OPERATION" display="1/ Le budget prévisionnel de l'opération" xr:uid="{5A37B712-9CF1-4BC2-A621-3966C3FDADE3}"/>
    <hyperlink ref="A7" location="_2__PLAN_DE_FINANCEMENT" display="2/ Le plan de financement" xr:uid="{76446DEF-B878-400A-9C16-598572326B91}"/>
  </hyperlinks>
  <pageMargins left="0.23622047244094491" right="0.23622047244094491" top="0.74803149606299213" bottom="0.74803149606299213" header="0.31496062992125984" footer="0.31496062992125984"/>
  <pageSetup paperSize="9" scale="68" fitToHeight="0" orientation="portrait" r:id="rId1"/>
  <headerFooter>
    <oddFooter>&amp;L&amp;D&amp;C&amp;F</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1ECA8E-BA11-4019-BE20-9B0F82073FB3}">
          <x14:formula1>
            <xm:f>'Data 1'!$A$18:$A$22</xm:f>
          </x14:formula1>
          <xm:sqref>D65:D68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D32A5-7148-4757-9328-7B8445AE80C5}">
  <sheetPr>
    <tabColor rgb="FF002060"/>
  </sheetPr>
  <dimension ref="A1:BV292"/>
  <sheetViews>
    <sheetView tabSelected="1" topLeftCell="A35" zoomScale="70" zoomScaleNormal="70" workbookViewId="0">
      <selection activeCell="D55" sqref="D55"/>
    </sheetView>
  </sheetViews>
  <sheetFormatPr baseColWidth="10" defaultColWidth="11.42578125" defaultRowHeight="14.25"/>
  <cols>
    <col min="1" max="1" width="7.5703125" style="6" customWidth="1"/>
    <col min="2" max="2" width="30.5703125" style="8" customWidth="1"/>
    <col min="3" max="3" width="29.7109375" style="6" customWidth="1"/>
    <col min="4" max="4" width="23.5703125" style="6" customWidth="1"/>
    <col min="5" max="5" width="20.5703125" style="6" customWidth="1"/>
    <col min="6" max="6" width="18.42578125" style="6" customWidth="1"/>
    <col min="7" max="7" width="20.5703125" style="6" customWidth="1"/>
    <col min="8" max="8" width="18.42578125" style="6" bestFit="1" customWidth="1"/>
    <col min="9" max="9" width="20.5703125" style="6" customWidth="1"/>
    <col min="10" max="10" width="18.42578125" style="6" bestFit="1" customWidth="1"/>
    <col min="11" max="11" width="23.85546875" style="6" customWidth="1"/>
    <col min="12" max="12" width="18.42578125" style="6" bestFit="1" customWidth="1"/>
    <col min="13" max="13" width="20.5703125" style="8" customWidth="1"/>
    <col min="14" max="14" width="18.42578125" style="6" bestFit="1" customWidth="1"/>
    <col min="15" max="15" width="20.5703125" style="6" customWidth="1"/>
    <col min="16" max="16" width="18.42578125" style="6" bestFit="1" customWidth="1"/>
    <col min="17" max="17" width="20.5703125" style="6" customWidth="1"/>
    <col min="18" max="18" width="18.42578125" style="6" bestFit="1" customWidth="1"/>
    <col min="19" max="19" width="20.5703125" style="6" customWidth="1"/>
    <col min="20" max="20" width="17" style="6" customWidth="1"/>
    <col min="21" max="21" width="20.5703125" style="6" customWidth="1"/>
    <col min="22" max="22" width="17" style="6" customWidth="1"/>
    <col min="23" max="23" width="20.5703125" style="6" customWidth="1"/>
    <col min="24" max="24" width="17" style="6" customWidth="1"/>
    <col min="25" max="25" width="20.5703125" style="6" customWidth="1"/>
    <col min="26" max="29" width="16.85546875" style="6" customWidth="1"/>
    <col min="30" max="34" width="20.5703125" style="6" customWidth="1"/>
    <col min="35" max="16384" width="11.42578125" style="6"/>
  </cols>
  <sheetData>
    <row r="1" spans="32:74" ht="14.85" customHeight="1">
      <c r="AF1" s="192"/>
      <c r="AG1" s="192"/>
      <c r="AH1" s="192"/>
      <c r="AI1" s="192"/>
      <c r="AJ1" s="192"/>
      <c r="AK1" s="192"/>
      <c r="AL1" s="192"/>
      <c r="AM1" s="192"/>
      <c r="AN1" s="192"/>
      <c r="AO1" s="192"/>
      <c r="AP1" s="192"/>
      <c r="AQ1" s="192"/>
      <c r="AR1" s="192"/>
      <c r="AS1" s="192"/>
      <c r="AT1" s="192"/>
      <c r="AU1" s="192"/>
      <c r="AV1" s="192"/>
      <c r="AW1" s="192"/>
      <c r="AX1" s="192"/>
      <c r="AY1" s="192"/>
      <c r="AZ1" s="192"/>
      <c r="BA1" s="192"/>
      <c r="BB1" s="192"/>
      <c r="BC1" s="192"/>
      <c r="BD1" s="192"/>
      <c r="BE1" s="192"/>
      <c r="BF1" s="192"/>
      <c r="BG1" s="192"/>
      <c r="BH1" s="192"/>
      <c r="BI1" s="192"/>
      <c r="BJ1" s="192"/>
      <c r="BK1" s="192"/>
      <c r="BL1" s="192"/>
      <c r="BM1" s="192"/>
      <c r="BN1" s="192"/>
      <c r="BO1" s="192"/>
      <c r="BP1" s="192"/>
      <c r="BQ1" s="192"/>
      <c r="BR1" s="192"/>
      <c r="BS1" s="192"/>
      <c r="BT1" s="192"/>
      <c r="BU1" s="192"/>
      <c r="BV1" s="192"/>
    </row>
    <row r="2" spans="32:74" ht="14.85" customHeight="1">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row>
    <row r="3" spans="32:74" ht="14.85" customHeight="1">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row>
    <row r="4" spans="32:74" ht="14.85" customHeight="1">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row>
    <row r="5" spans="32:74" ht="14.85" customHeight="1">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row>
    <row r="6" spans="32:74" ht="14.85" customHeight="1">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row>
    <row r="7" spans="32:74" ht="14.85" customHeight="1">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row>
    <row r="8" spans="32:74" ht="14.85" customHeight="1">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row>
    <row r="9" spans="32:74" ht="14.85" customHeight="1">
      <c r="AF9" s="192"/>
      <c r="AG9" s="192"/>
      <c r="AH9" s="192"/>
      <c r="AI9" s="192"/>
      <c r="AJ9" s="192"/>
      <c r="AK9" s="192"/>
      <c r="AL9" s="192"/>
      <c r="AM9" s="192"/>
      <c r="AN9" s="192"/>
      <c r="AO9" s="192"/>
      <c r="AP9" s="192"/>
      <c r="AQ9" s="192"/>
      <c r="AR9" s="192"/>
      <c r="AS9" s="192"/>
      <c r="AT9" s="192"/>
      <c r="AU9" s="192"/>
      <c r="AV9" s="192"/>
      <c r="AW9" s="192"/>
      <c r="AX9" s="192"/>
      <c r="AY9" s="192"/>
      <c r="AZ9" s="192"/>
      <c r="BA9" s="192"/>
      <c r="BB9" s="192"/>
      <c r="BC9" s="192"/>
      <c r="BD9" s="192"/>
      <c r="BE9" s="192"/>
      <c r="BF9" s="192"/>
      <c r="BG9" s="192"/>
      <c r="BH9" s="192"/>
      <c r="BI9" s="192"/>
      <c r="BJ9" s="192"/>
      <c r="BK9" s="192"/>
      <c r="BL9" s="192"/>
      <c r="BM9" s="192"/>
      <c r="BN9" s="192"/>
      <c r="BO9" s="192"/>
      <c r="BP9" s="192"/>
      <c r="BQ9" s="192"/>
      <c r="BR9" s="192"/>
      <c r="BS9" s="192"/>
      <c r="BT9" s="192"/>
      <c r="BU9" s="192"/>
      <c r="BV9" s="192"/>
    </row>
    <row r="10" spans="32:74" ht="14.85" customHeight="1">
      <c r="AF10" s="192"/>
      <c r="AG10" s="192"/>
      <c r="AH10" s="192"/>
      <c r="AI10" s="192"/>
      <c r="AJ10" s="192"/>
      <c r="AK10" s="192"/>
      <c r="AL10" s="192"/>
      <c r="AM10" s="192"/>
      <c r="AN10" s="192"/>
      <c r="AO10" s="192"/>
      <c r="AP10" s="192"/>
      <c r="AQ10" s="192"/>
      <c r="AR10" s="192"/>
      <c r="AS10" s="192"/>
      <c r="AT10" s="192"/>
      <c r="AU10" s="192"/>
      <c r="AV10" s="192"/>
      <c r="AW10" s="192"/>
      <c r="AX10" s="192"/>
      <c r="AY10" s="192"/>
      <c r="AZ10" s="192"/>
      <c r="BA10" s="192"/>
      <c r="BB10" s="192"/>
      <c r="BC10" s="192"/>
      <c r="BD10" s="192"/>
      <c r="BE10" s="192"/>
      <c r="BF10" s="192"/>
      <c r="BG10" s="192"/>
      <c r="BH10" s="192"/>
      <c r="BI10" s="192"/>
      <c r="BJ10" s="192"/>
      <c r="BK10" s="192"/>
      <c r="BL10" s="192"/>
      <c r="BM10" s="192"/>
      <c r="BN10" s="192"/>
      <c r="BO10" s="192"/>
      <c r="BP10" s="192"/>
      <c r="BQ10" s="192"/>
      <c r="BR10" s="192"/>
      <c r="BS10" s="192"/>
      <c r="BT10" s="192"/>
      <c r="BU10" s="192"/>
      <c r="BV10" s="192"/>
    </row>
    <row r="11" spans="32:74" ht="14.85" customHeight="1">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c r="BD11" s="192"/>
      <c r="BE11" s="192"/>
      <c r="BF11" s="192"/>
      <c r="BG11" s="192"/>
      <c r="BH11" s="192"/>
      <c r="BI11" s="192"/>
      <c r="BJ11" s="192"/>
      <c r="BK11" s="192"/>
      <c r="BL11" s="192"/>
      <c r="BM11" s="192"/>
      <c r="BN11" s="192"/>
      <c r="BO11" s="192"/>
      <c r="BP11" s="192"/>
      <c r="BQ11" s="192"/>
      <c r="BR11" s="192"/>
      <c r="BS11" s="192"/>
      <c r="BT11" s="192"/>
      <c r="BU11" s="192"/>
      <c r="BV11" s="192"/>
    </row>
    <row r="12" spans="32:74" ht="14.85" customHeight="1">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row>
    <row r="13" spans="32:74" ht="14.85" customHeight="1">
      <c r="AF13" s="192"/>
      <c r="AG13" s="192"/>
      <c r="AH13" s="192"/>
      <c r="AI13" s="192"/>
      <c r="AJ13" s="192"/>
      <c r="AK13" s="192"/>
      <c r="AL13" s="192"/>
      <c r="AM13" s="192"/>
      <c r="AN13" s="192"/>
      <c r="AO13" s="192"/>
      <c r="AP13" s="192"/>
      <c r="AQ13" s="192"/>
      <c r="AR13" s="192"/>
      <c r="AS13" s="192"/>
      <c r="AT13" s="192"/>
      <c r="AU13" s="192"/>
      <c r="AV13" s="192"/>
      <c r="AW13" s="192"/>
      <c r="AX13" s="192"/>
      <c r="AY13" s="192"/>
      <c r="AZ13" s="192"/>
      <c r="BA13" s="192"/>
      <c r="BB13" s="192"/>
      <c r="BC13" s="192"/>
      <c r="BD13" s="192"/>
      <c r="BE13" s="192"/>
      <c r="BF13" s="192"/>
      <c r="BG13" s="192"/>
      <c r="BH13" s="192"/>
      <c r="BI13" s="192"/>
      <c r="BJ13" s="192"/>
      <c r="BK13" s="192"/>
      <c r="BL13" s="192"/>
      <c r="BM13" s="192"/>
      <c r="BN13" s="192"/>
      <c r="BO13" s="192"/>
      <c r="BP13" s="192"/>
      <c r="BQ13" s="192"/>
      <c r="BR13" s="192"/>
      <c r="BS13" s="192"/>
      <c r="BT13" s="192"/>
      <c r="BU13" s="192"/>
      <c r="BV13" s="192"/>
    </row>
    <row r="14" spans="32:74" ht="14.85" customHeight="1">
      <c r="AF14" s="192"/>
      <c r="AG14" s="192"/>
      <c r="AH14" s="192"/>
      <c r="AI14" s="192"/>
      <c r="AJ14" s="192"/>
      <c r="AK14" s="192"/>
      <c r="AL14" s="192"/>
      <c r="AM14" s="192"/>
      <c r="AN14" s="192"/>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2"/>
      <c r="BR14" s="192"/>
      <c r="BS14" s="192"/>
      <c r="BT14" s="192"/>
      <c r="BU14" s="192"/>
      <c r="BV14" s="192"/>
    </row>
    <row r="15" spans="32:74" ht="14.85" customHeight="1">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row>
    <row r="16" spans="32:74" ht="14.85" customHeight="1">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2"/>
      <c r="BR16" s="192"/>
      <c r="BS16" s="192"/>
      <c r="BT16" s="192"/>
      <c r="BU16" s="192"/>
      <c r="BV16" s="192"/>
    </row>
    <row r="17" spans="2:74" ht="14.85" customHeight="1">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row>
    <row r="18" spans="2:74" ht="14.85" customHeight="1">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row>
    <row r="19" spans="2:74" ht="14.85" customHeight="1">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2"/>
      <c r="BR19" s="192"/>
      <c r="BS19" s="192"/>
      <c r="BT19" s="192"/>
      <c r="BU19" s="192"/>
      <c r="BV19" s="192"/>
    </row>
    <row r="20" spans="2:74" ht="14.85" customHeight="1">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row>
    <row r="21" spans="2:74" ht="14.85" customHeight="1">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row>
    <row r="22" spans="2:74" ht="14.85" customHeight="1">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row>
    <row r="23" spans="2:74" ht="14.85" customHeight="1">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row>
    <row r="24" spans="2:74" ht="23.25">
      <c r="B24" s="478" t="s">
        <v>145</v>
      </c>
      <c r="C24" s="478"/>
      <c r="D24" s="478"/>
      <c r="E24" s="478"/>
      <c r="F24" s="478"/>
      <c r="G24" s="478"/>
      <c r="H24" s="478"/>
      <c r="I24" s="478"/>
      <c r="J24" s="478"/>
      <c r="K24" s="478"/>
      <c r="L24" s="478"/>
      <c r="M24" s="478"/>
      <c r="N24" s="478"/>
      <c r="O24" s="478"/>
      <c r="P24" s="478"/>
      <c r="Q24" s="478"/>
      <c r="R24" s="478"/>
      <c r="S24" s="478"/>
      <c r="T24" s="478"/>
      <c r="U24" s="478"/>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row>
    <row r="25" spans="2:74" ht="100.35" customHeight="1">
      <c r="B25" s="490" t="s">
        <v>146</v>
      </c>
      <c r="C25" s="490"/>
      <c r="D25" s="490"/>
      <c r="E25" s="490"/>
      <c r="F25" s="490"/>
      <c r="G25" s="490"/>
      <c r="H25" s="490"/>
      <c r="I25" s="490"/>
      <c r="J25" s="490"/>
      <c r="K25" s="490"/>
      <c r="L25" s="490"/>
      <c r="M25" s="490"/>
      <c r="N25" s="490"/>
      <c r="O25" s="490"/>
      <c r="P25" s="490"/>
      <c r="Q25" s="490"/>
      <c r="R25" s="490"/>
      <c r="S25" s="490"/>
      <c r="T25" s="490"/>
      <c r="U25" s="490"/>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2"/>
      <c r="BR25" s="192"/>
      <c r="BS25" s="192"/>
      <c r="BT25" s="192"/>
      <c r="BU25" s="192"/>
      <c r="BV25" s="192"/>
    </row>
    <row r="26" spans="2:74" ht="14.85" customHeight="1" thickBot="1">
      <c r="G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2"/>
      <c r="BR26" s="192"/>
      <c r="BS26" s="192"/>
      <c r="BT26" s="192"/>
      <c r="BU26" s="192"/>
      <c r="BV26" s="192"/>
    </row>
    <row r="27" spans="2:74" ht="30" customHeight="1">
      <c r="B27" s="405" t="s">
        <v>16</v>
      </c>
      <c r="C27" s="488" t="s">
        <v>17</v>
      </c>
      <c r="D27" s="488"/>
      <c r="E27" s="489"/>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row>
    <row r="28" spans="2:74" ht="30" customHeight="1">
      <c r="B28" s="406"/>
      <c r="C28" s="416" t="s">
        <v>19</v>
      </c>
      <c r="D28" s="416"/>
      <c r="E28" s="417"/>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row>
    <row r="29" spans="2:74" ht="15" customHeight="1">
      <c r="B29" s="406"/>
      <c r="C29" s="408" t="s">
        <v>2154</v>
      </c>
      <c r="D29" s="409"/>
      <c r="E29" s="410"/>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2"/>
      <c r="BR29" s="192"/>
      <c r="BS29" s="192"/>
      <c r="BT29" s="192"/>
      <c r="BU29" s="192"/>
      <c r="BV29" s="192"/>
    </row>
    <row r="30" spans="2:74" ht="15" customHeight="1" thickBot="1">
      <c r="B30" s="407"/>
      <c r="C30" s="411" t="s">
        <v>2155</v>
      </c>
      <c r="D30" s="412"/>
      <c r="E30" s="413"/>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2"/>
      <c r="BR30" s="192"/>
      <c r="BS30" s="192"/>
      <c r="BT30" s="192"/>
      <c r="BU30" s="192"/>
      <c r="BV30" s="192"/>
    </row>
    <row r="31" spans="2:74">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2"/>
      <c r="BR31" s="192"/>
      <c r="BS31" s="192"/>
      <c r="BT31" s="192"/>
      <c r="BU31" s="192"/>
      <c r="BV31" s="192"/>
    </row>
    <row r="32" spans="2:74" ht="15" thickBot="1">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2"/>
      <c r="BR32" s="192"/>
      <c r="BS32" s="192"/>
      <c r="BT32" s="192"/>
      <c r="BU32" s="192"/>
      <c r="BV32" s="192"/>
    </row>
    <row r="33" spans="1:74" ht="58.35" customHeight="1" thickBot="1">
      <c r="B33" s="484" t="s">
        <v>147</v>
      </c>
      <c r="C33" s="481" t="s">
        <v>148</v>
      </c>
      <c r="D33" s="93" t="s">
        <v>149</v>
      </c>
      <c r="E33" s="479" t="s">
        <v>150</v>
      </c>
      <c r="F33" s="480"/>
      <c r="G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2"/>
      <c r="BR33" s="192"/>
      <c r="BS33" s="192"/>
      <c r="BT33" s="192"/>
      <c r="BU33" s="192"/>
      <c r="BV33" s="192"/>
    </row>
    <row r="34" spans="1:74" ht="30" customHeight="1">
      <c r="B34" s="485"/>
      <c r="C34" s="421"/>
      <c r="D34" s="418"/>
      <c r="E34" s="419"/>
      <c r="F34" s="420"/>
      <c r="G34" s="192"/>
      <c r="H34" s="447" t="s">
        <v>151</v>
      </c>
      <c r="I34" s="448"/>
      <c r="J34" s="67" t="s">
        <v>152</v>
      </c>
      <c r="K34" s="177"/>
      <c r="L34" s="68" t="s">
        <v>153</v>
      </c>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row>
    <row r="35" spans="1:74" ht="30" customHeight="1">
      <c r="B35" s="485"/>
      <c r="C35" s="421" t="s">
        <v>154</v>
      </c>
      <c r="D35" s="414" t="s">
        <v>155</v>
      </c>
      <c r="E35" s="203"/>
      <c r="F35" s="94" t="s">
        <v>183</v>
      </c>
      <c r="G35" s="192"/>
      <c r="H35" s="449"/>
      <c r="I35" s="450"/>
      <c r="J35" s="65" t="s">
        <v>157</v>
      </c>
      <c r="K35" s="176"/>
      <c r="L35" s="69" t="s">
        <v>153</v>
      </c>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2"/>
      <c r="BR35" s="192"/>
      <c r="BS35" s="192"/>
      <c r="BT35" s="192"/>
      <c r="BU35" s="192"/>
      <c r="BV35" s="192"/>
    </row>
    <row r="36" spans="1:74" ht="30" customHeight="1" thickBot="1">
      <c r="B36" s="485"/>
      <c r="C36" s="421"/>
      <c r="D36" s="415"/>
      <c r="E36" s="203"/>
      <c r="F36" s="94" t="s">
        <v>156</v>
      </c>
      <c r="G36" s="192"/>
      <c r="H36" s="451"/>
      <c r="I36" s="452"/>
      <c r="J36" s="66" t="s">
        <v>160</v>
      </c>
      <c r="K36" s="72" t="str">
        <f>IFERROR(100*(K35-K34)/K34,"")</f>
        <v/>
      </c>
      <c r="L36" s="70" t="s">
        <v>161</v>
      </c>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2"/>
      <c r="BR36" s="192"/>
      <c r="BS36" s="192"/>
      <c r="BT36" s="192"/>
      <c r="BU36" s="192"/>
      <c r="BV36" s="192"/>
    </row>
    <row r="37" spans="1:74" ht="30" customHeight="1">
      <c r="B37" s="485"/>
      <c r="C37" s="421"/>
      <c r="D37" s="71" t="s">
        <v>158</v>
      </c>
      <c r="E37" s="203"/>
      <c r="F37" s="94" t="s">
        <v>159</v>
      </c>
      <c r="G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2"/>
      <c r="BR37" s="192"/>
      <c r="BS37" s="192"/>
      <c r="BT37" s="192"/>
      <c r="BU37" s="192"/>
      <c r="BV37" s="192"/>
    </row>
    <row r="38" spans="1:74" ht="30" customHeight="1">
      <c r="B38" s="485"/>
      <c r="C38" s="421" t="s">
        <v>162</v>
      </c>
      <c r="D38" s="414" t="s">
        <v>155</v>
      </c>
      <c r="E38" s="201">
        <f>Z46</f>
        <v>0</v>
      </c>
      <c r="F38" s="94" t="s">
        <v>183</v>
      </c>
      <c r="G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row>
    <row r="39" spans="1:74" ht="30" customHeight="1">
      <c r="B39" s="486"/>
      <c r="C39" s="422"/>
      <c r="D39" s="415"/>
      <c r="E39" s="371">
        <f>AB46</f>
        <v>0</v>
      </c>
      <c r="F39" s="94" t="s">
        <v>156</v>
      </c>
      <c r="G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2"/>
      <c r="BR39" s="192"/>
      <c r="BS39" s="192"/>
      <c r="BT39" s="192"/>
      <c r="BU39" s="192"/>
      <c r="BV39" s="192"/>
    </row>
    <row r="40" spans="1:74" ht="30" customHeight="1" thickBot="1">
      <c r="B40" s="487"/>
      <c r="C40" s="423"/>
      <c r="D40" s="95" t="s">
        <v>158</v>
      </c>
      <c r="E40" s="202">
        <f>AD47</f>
        <v>0</v>
      </c>
      <c r="F40" s="96" t="s">
        <v>159</v>
      </c>
      <c r="G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2"/>
      <c r="BR40" s="192"/>
      <c r="BS40" s="192"/>
      <c r="BT40" s="192"/>
      <c r="BU40" s="192"/>
      <c r="BV40" s="192"/>
    </row>
    <row r="41" spans="1:74" ht="14.1" customHeight="1">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row>
    <row r="42" spans="1:74" ht="29.85" customHeight="1" thickBot="1">
      <c r="B42" s="190" t="s">
        <v>163</v>
      </c>
      <c r="C42" s="172"/>
      <c r="D42" s="172"/>
      <c r="E42" s="172"/>
      <c r="F42" s="17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row>
    <row r="43" spans="1:74" s="25" customFormat="1" ht="30" customHeight="1">
      <c r="B43" s="425" t="s">
        <v>164</v>
      </c>
      <c r="C43" s="468" t="s">
        <v>165</v>
      </c>
      <c r="D43" s="468"/>
      <c r="E43" s="482" t="s">
        <v>166</v>
      </c>
      <c r="F43" s="482"/>
      <c r="G43" s="454" t="s">
        <v>167</v>
      </c>
      <c r="H43" s="454"/>
      <c r="I43" s="454"/>
      <c r="J43" s="454"/>
      <c r="K43" s="454" t="s">
        <v>168</v>
      </c>
      <c r="L43" s="454"/>
      <c r="M43" s="454"/>
      <c r="N43" s="454"/>
      <c r="O43" s="454" t="s">
        <v>169</v>
      </c>
      <c r="P43" s="454"/>
      <c r="Q43" s="454"/>
      <c r="R43" s="454"/>
      <c r="S43" s="473" t="s">
        <v>170</v>
      </c>
      <c r="T43" s="473"/>
      <c r="U43" s="473" t="s">
        <v>170</v>
      </c>
      <c r="V43" s="473"/>
      <c r="W43" s="473" t="s">
        <v>624</v>
      </c>
      <c r="X43" s="473"/>
      <c r="Y43" s="474" t="s">
        <v>171</v>
      </c>
      <c r="Z43" s="458" t="s">
        <v>172</v>
      </c>
      <c r="AA43" s="459"/>
      <c r="AB43" s="459"/>
      <c r="AC43" s="460"/>
      <c r="AD43" s="468" t="s">
        <v>173</v>
      </c>
      <c r="AE43" s="469"/>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row>
    <row r="44" spans="1:74" s="25" customFormat="1" ht="30" customHeight="1">
      <c r="B44" s="483"/>
      <c r="C44" s="491" t="s">
        <v>174</v>
      </c>
      <c r="D44" s="491"/>
      <c r="E44" s="467" t="s">
        <v>175</v>
      </c>
      <c r="F44" s="467"/>
      <c r="G44" s="467" t="s">
        <v>176</v>
      </c>
      <c r="H44" s="467"/>
      <c r="I44" s="467"/>
      <c r="J44" s="467"/>
      <c r="K44" s="467" t="s">
        <v>177</v>
      </c>
      <c r="L44" s="467"/>
      <c r="M44" s="467"/>
      <c r="N44" s="467"/>
      <c r="O44" s="467" t="s">
        <v>178</v>
      </c>
      <c r="P44" s="467"/>
      <c r="Q44" s="467"/>
      <c r="R44" s="467"/>
      <c r="S44" s="472"/>
      <c r="T44" s="472"/>
      <c r="U44" s="472"/>
      <c r="V44" s="472"/>
      <c r="W44" s="472"/>
      <c r="X44" s="472"/>
      <c r="Y44" s="475"/>
      <c r="Z44" s="461"/>
      <c r="AA44" s="462"/>
      <c r="AB44" s="462"/>
      <c r="AC44" s="463"/>
      <c r="AD44" s="470"/>
      <c r="AE44" s="471"/>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row>
    <row r="45" spans="1:74" ht="30" customHeight="1">
      <c r="B45" s="483"/>
      <c r="C45" s="491" t="s">
        <v>179</v>
      </c>
      <c r="D45" s="491"/>
      <c r="E45" s="196">
        <f>IFERROR(VLOOKUP(E44,'Data 1'!C3:D9,2,FALSE),"")</f>
        <v>3.5000000000000003E-2</v>
      </c>
      <c r="F45" s="18" t="s">
        <v>180</v>
      </c>
      <c r="G45" s="196">
        <f>IFERROR(VLOOKUP(G44,'Data 1'!D12:E39,2,FALSE),"")</f>
        <v>0.20100000000000001</v>
      </c>
      <c r="H45" s="18" t="s">
        <v>181</v>
      </c>
      <c r="I45" s="196" t="str">
        <f>IFERROR(VLOOKUP(I44,'Data 1'!D12:E39,2,FALSE),"")</f>
        <v/>
      </c>
      <c r="J45" s="18" t="s">
        <v>181</v>
      </c>
      <c r="K45" s="196">
        <f>IFERROR(VLOOKUP(K44,'Data 1'!D12:E39,2,FALSE),"")</f>
        <v>0.23300000000000001</v>
      </c>
      <c r="L45" s="18" t="s">
        <v>181</v>
      </c>
      <c r="M45" s="196" t="str">
        <f>IFERROR(VLOOKUP(M44,'Data 1'!D12:E39,2,FALSE),"")</f>
        <v/>
      </c>
      <c r="N45" s="18" t="s">
        <v>181</v>
      </c>
      <c r="O45" s="196">
        <f>IFERROR(VLOOKUP(O44,'Data 1'!D12:E39,2,FALSE),"")</f>
        <v>0.35599999999999998</v>
      </c>
      <c r="P45" s="18" t="s">
        <v>181</v>
      </c>
      <c r="Q45" s="196" t="str">
        <f>IFERROR(VLOOKUP(Q44,'Data 1'!D12:E39,2,FALSE),"")</f>
        <v/>
      </c>
      <c r="R45" s="18" t="s">
        <v>181</v>
      </c>
      <c r="S45" s="197"/>
      <c r="T45" s="380" t="str">
        <f>IF(S43="Combustible","tCO2e / MWh PCI","Unité à compléter")</f>
        <v>tCO2e / MWh PCI</v>
      </c>
      <c r="U45" s="197"/>
      <c r="V45" s="380" t="str">
        <f>IF(U43="Combustible","tCO2e / MWh PCI","Unité à compléter")</f>
        <v>tCO2e / MWh PCI</v>
      </c>
      <c r="W45" s="197"/>
      <c r="X45" s="380" t="str">
        <f>IF(W43="Combustible","tCO2e / MWh PCI","Unité à compléter")</f>
        <v>Unité à compléter</v>
      </c>
      <c r="Y45" s="475"/>
      <c r="Z45" s="464"/>
      <c r="AA45" s="465"/>
      <c r="AB45" s="465"/>
      <c r="AC45" s="466"/>
      <c r="AD45" s="470"/>
      <c r="AE45" s="471"/>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2"/>
      <c r="BR45" s="192"/>
      <c r="BS45" s="192"/>
      <c r="BT45" s="192"/>
      <c r="BU45" s="192"/>
      <c r="BV45" s="192"/>
    </row>
    <row r="46" spans="1:74" ht="30" customHeight="1">
      <c r="B46" s="483"/>
      <c r="C46" s="491" t="s">
        <v>152</v>
      </c>
      <c r="D46" s="82" t="s">
        <v>182</v>
      </c>
      <c r="E46" s="198"/>
      <c r="F46" s="18" t="s">
        <v>183</v>
      </c>
      <c r="G46" s="198"/>
      <c r="H46" s="18" t="s">
        <v>184</v>
      </c>
      <c r="I46" s="198"/>
      <c r="J46" s="18" t="s">
        <v>184</v>
      </c>
      <c r="K46" s="198"/>
      <c r="L46" s="18" t="s">
        <v>184</v>
      </c>
      <c r="M46" s="198"/>
      <c r="N46" s="18" t="s">
        <v>184</v>
      </c>
      <c r="O46" s="198"/>
      <c r="P46" s="18" t="s">
        <v>184</v>
      </c>
      <c r="Q46" s="198"/>
      <c r="R46" s="18" t="s">
        <v>184</v>
      </c>
      <c r="S46" s="198"/>
      <c r="T46" s="380" t="str">
        <f>IF(S43="Combustible","MWh PCI / an","Unité à compléter")</f>
        <v>MWh PCI / an</v>
      </c>
      <c r="U46" s="198"/>
      <c r="V46" s="380" t="str">
        <f>IF(U43="Combustible","MWh PCI / an","Unité à compléter")</f>
        <v>MWh PCI / an</v>
      </c>
      <c r="W46" s="174"/>
      <c r="X46" s="380" t="str">
        <f>IF(W43="Combustible","MWh PCI / an","Unité à compléter")</f>
        <v>Unité à compléter</v>
      </c>
      <c r="Y46" s="475"/>
      <c r="Z46" s="91">
        <f>SUM(E46,K46,M46,O46,Q46,G46,I46,IF(T46="MWh PCI / an",S46,0),IF(V46="MWh PCI / an",U46,0),IF(X46="MWh PCI / an",W46,0))</f>
        <v>0</v>
      </c>
      <c r="AA46" s="379" t="s">
        <v>183</v>
      </c>
      <c r="AB46" s="91">
        <f>SUM(E46*2.3,K46,M46,O46,Q46,G46,I46,IF(T46="MWh PCI / an",S46,0),IF(V46="MWh PCI / an",U46,0),IF(X46="MWh PCI / an",W46,0))</f>
        <v>0</v>
      </c>
      <c r="AC46" s="379" t="s">
        <v>156</v>
      </c>
      <c r="AD46" s="446"/>
      <c r="AE46" s="477"/>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2"/>
      <c r="BR46" s="192"/>
      <c r="BS46" s="192"/>
      <c r="BT46" s="192"/>
      <c r="BU46" s="192"/>
      <c r="BV46" s="192"/>
    </row>
    <row r="47" spans="1:74" ht="30" customHeight="1">
      <c r="B47" s="483"/>
      <c r="C47" s="491"/>
      <c r="D47" s="83" t="s">
        <v>158</v>
      </c>
      <c r="E47" s="199">
        <f>IFERROR(E46*E45,"")</f>
        <v>0</v>
      </c>
      <c r="F47" s="18" t="s">
        <v>159</v>
      </c>
      <c r="G47" s="199">
        <f>IFERROR(G46*G45,"")</f>
        <v>0</v>
      </c>
      <c r="H47" s="18" t="s">
        <v>159</v>
      </c>
      <c r="I47" s="199" t="str">
        <f>IFERROR(I46*I45,"")</f>
        <v/>
      </c>
      <c r="J47" s="18" t="s">
        <v>159</v>
      </c>
      <c r="K47" s="199">
        <f>IFERROR(K46*K45,"")</f>
        <v>0</v>
      </c>
      <c r="L47" s="18" t="s">
        <v>159</v>
      </c>
      <c r="M47" s="199" t="str">
        <f>IFERROR(M46*M45,"")</f>
        <v/>
      </c>
      <c r="N47" s="18" t="s">
        <v>159</v>
      </c>
      <c r="O47" s="199">
        <f>IFERROR(O46*O45,"")</f>
        <v>0</v>
      </c>
      <c r="P47" s="18" t="s">
        <v>159</v>
      </c>
      <c r="Q47" s="199" t="str">
        <f>IFERROR(Q46*Q45,"")</f>
        <v/>
      </c>
      <c r="R47" s="18" t="s">
        <v>159</v>
      </c>
      <c r="S47" s="199">
        <f>IFERROR(S46*S45,"")</f>
        <v>0</v>
      </c>
      <c r="T47" s="381" t="s">
        <v>159</v>
      </c>
      <c r="U47" s="199">
        <f>IFERROR(U46*U45,"")</f>
        <v>0</v>
      </c>
      <c r="V47" s="381" t="s">
        <v>159</v>
      </c>
      <c r="W47" s="199">
        <f>IFERROR(W46*W45,"")</f>
        <v>0</v>
      </c>
      <c r="X47" s="381" t="s">
        <v>159</v>
      </c>
      <c r="Y47" s="475"/>
      <c r="Z47" s="446"/>
      <c r="AA47" s="446"/>
      <c r="AB47" s="446"/>
      <c r="AC47" s="446"/>
      <c r="AD47" s="91">
        <f>SUM(E47,K47,M47,O47,Q47,G47,I47,S47,U47,W47)</f>
        <v>0</v>
      </c>
      <c r="AE47" s="84" t="s">
        <v>159</v>
      </c>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2"/>
      <c r="BR47" s="192"/>
      <c r="BS47" s="192"/>
      <c r="BT47" s="192"/>
      <c r="BU47" s="192"/>
      <c r="BV47" s="192"/>
    </row>
    <row r="48" spans="1:74" ht="30" customHeight="1">
      <c r="B48" s="483"/>
      <c r="C48" s="491" t="s">
        <v>157</v>
      </c>
      <c r="D48" s="82" t="s">
        <v>182</v>
      </c>
      <c r="E48" s="198"/>
      <c r="F48" s="18" t="s">
        <v>183</v>
      </c>
      <c r="G48" s="198"/>
      <c r="H48" s="18" t="s">
        <v>184</v>
      </c>
      <c r="I48" s="198"/>
      <c r="J48" s="18" t="s">
        <v>184</v>
      </c>
      <c r="K48" s="198"/>
      <c r="L48" s="18" t="s">
        <v>184</v>
      </c>
      <c r="M48" s="198"/>
      <c r="N48" s="18" t="s">
        <v>184</v>
      </c>
      <c r="O48" s="198"/>
      <c r="P48" s="18" t="s">
        <v>184</v>
      </c>
      <c r="Q48" s="198"/>
      <c r="R48" s="18" t="s">
        <v>184</v>
      </c>
      <c r="S48" s="198"/>
      <c r="T48" s="382" t="str">
        <f>IF($T$46="Unité à compléter","",$T$46)</f>
        <v>MWh PCI / an</v>
      </c>
      <c r="U48" s="198"/>
      <c r="V48" s="382" t="str">
        <f>IF($V$46="Unité à compléter","",$V$46)</f>
        <v>MWh PCI / an</v>
      </c>
      <c r="W48" s="175"/>
      <c r="X48" s="382" t="str">
        <f>IF($X$46="Unité à compléter","",$X$46)</f>
        <v/>
      </c>
      <c r="Y48" s="475"/>
      <c r="Z48" s="91">
        <f>SUM(E48,K48,M48,O48,Q48,G48,I48,IF(T48="MWh PCI / an",S48,0),IF(V48="MWh PCI / an",U48,0),IF(X48="MWh PCI / an",W48,0))</f>
        <v>0</v>
      </c>
      <c r="AA48" s="379" t="s">
        <v>183</v>
      </c>
      <c r="AB48" s="91">
        <f>SUM(E48*2.3,K48,M48,O48,Q48,G48,I48,IF(T48="MWh PCI / an",S48,0),IF(V48="MWh PCI / an",U48,0),IF(X48="MWh PCI / an",W48,0))</f>
        <v>0</v>
      </c>
      <c r="AC48" s="379" t="s">
        <v>156</v>
      </c>
      <c r="AD48" s="446"/>
      <c r="AE48" s="477"/>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2"/>
      <c r="BR48" s="192"/>
      <c r="BS48" s="192"/>
      <c r="BT48" s="192"/>
      <c r="BU48" s="192"/>
      <c r="BV48" s="192"/>
    </row>
    <row r="49" spans="1:74" ht="30" customHeight="1">
      <c r="B49" s="483"/>
      <c r="C49" s="491"/>
      <c r="D49" s="83" t="s">
        <v>158</v>
      </c>
      <c r="E49" s="199">
        <f>IFERROR(E48*E45,"")</f>
        <v>0</v>
      </c>
      <c r="F49" s="18" t="s">
        <v>159</v>
      </c>
      <c r="G49" s="199">
        <f>IFERROR(G48*G45,"")</f>
        <v>0</v>
      </c>
      <c r="H49" s="18" t="s">
        <v>159</v>
      </c>
      <c r="I49" s="199" t="str">
        <f>IFERROR(I48*I45,"")</f>
        <v/>
      </c>
      <c r="J49" s="18" t="s">
        <v>159</v>
      </c>
      <c r="K49" s="199">
        <f>IFERROR(K48*K45,"")</f>
        <v>0</v>
      </c>
      <c r="L49" s="18" t="s">
        <v>159</v>
      </c>
      <c r="M49" s="199" t="str">
        <f>IFERROR(M48*M45,"")</f>
        <v/>
      </c>
      <c r="N49" s="18" t="s">
        <v>159</v>
      </c>
      <c r="O49" s="199">
        <f>IFERROR(O48*O45,"")</f>
        <v>0</v>
      </c>
      <c r="P49" s="18" t="s">
        <v>159</v>
      </c>
      <c r="Q49" s="199" t="str">
        <f>IFERROR(Q48*Q45,"")</f>
        <v/>
      </c>
      <c r="R49" s="18" t="s">
        <v>159</v>
      </c>
      <c r="S49" s="199">
        <f>IFERROR(S48*S45,"")</f>
        <v>0</v>
      </c>
      <c r="T49" s="381" t="s">
        <v>159</v>
      </c>
      <c r="U49" s="199">
        <f>IFERROR(U48*U45,"")</f>
        <v>0</v>
      </c>
      <c r="V49" s="381" t="s">
        <v>159</v>
      </c>
      <c r="W49" s="199">
        <f>IFERROR(W48*W45,"")</f>
        <v>0</v>
      </c>
      <c r="X49" s="381" t="s">
        <v>159</v>
      </c>
      <c r="Y49" s="475"/>
      <c r="Z49" s="446"/>
      <c r="AA49" s="446"/>
      <c r="AB49" s="446"/>
      <c r="AC49" s="446"/>
      <c r="AD49" s="91">
        <f>SUM(E49,K49,M49,O49,Q49,G49,I49,S49,U49,W49)</f>
        <v>0</v>
      </c>
      <c r="AE49" s="84" t="s">
        <v>159</v>
      </c>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2"/>
      <c r="BR49" s="192"/>
      <c r="BS49" s="192"/>
      <c r="BT49" s="192"/>
      <c r="BU49" s="192"/>
      <c r="BV49" s="192"/>
    </row>
    <row r="50" spans="1:74" ht="30" customHeight="1">
      <c r="B50" s="483"/>
      <c r="C50" s="470" t="s">
        <v>185</v>
      </c>
      <c r="D50" s="82" t="s">
        <v>186</v>
      </c>
      <c r="E50" s="199">
        <f>IFERROR(E46-E48,"")</f>
        <v>0</v>
      </c>
      <c r="F50" s="18" t="s">
        <v>183</v>
      </c>
      <c r="G50" s="199">
        <f>IFERROR(G46-G48,"")</f>
        <v>0</v>
      </c>
      <c r="H50" s="18" t="s">
        <v>184</v>
      </c>
      <c r="I50" s="199">
        <f>IFERROR(I46-I48,"")</f>
        <v>0</v>
      </c>
      <c r="J50" s="18" t="s">
        <v>184</v>
      </c>
      <c r="K50" s="199">
        <f>IFERROR(K46-K48,"")</f>
        <v>0</v>
      </c>
      <c r="L50" s="18" t="s">
        <v>184</v>
      </c>
      <c r="M50" s="199">
        <f>IFERROR(M46-M48,"")</f>
        <v>0</v>
      </c>
      <c r="N50" s="18" t="s">
        <v>184</v>
      </c>
      <c r="O50" s="199">
        <f>IFERROR(O46-O48,"")</f>
        <v>0</v>
      </c>
      <c r="P50" s="18" t="s">
        <v>184</v>
      </c>
      <c r="Q50" s="199">
        <f>IFERROR(Q46-Q48,"")</f>
        <v>0</v>
      </c>
      <c r="R50" s="18" t="s">
        <v>184</v>
      </c>
      <c r="S50" s="199">
        <f>IFERROR(S46-S48,"")</f>
        <v>0</v>
      </c>
      <c r="T50" s="382" t="str">
        <f>IF($T$46="Unité à compléter","",$T$46)</f>
        <v>MWh PCI / an</v>
      </c>
      <c r="U50" s="199">
        <f>IFERROR(U46-U48,"")</f>
        <v>0</v>
      </c>
      <c r="V50" s="382" t="str">
        <f>IF($V$46="Unité à compléter","",$V$46)</f>
        <v>MWh PCI / an</v>
      </c>
      <c r="W50" s="199">
        <f>IFERROR(W46-W48,"")</f>
        <v>0</v>
      </c>
      <c r="X50" s="382" t="str">
        <f>IF($X$46="Unité à compléter","",$X$46)</f>
        <v/>
      </c>
      <c r="Y50" s="475"/>
      <c r="Z50" s="91">
        <f>SUM(E50,K50,M50,O50,Q50,G50,I50,IF(T50="MWh PCI / an",S50,0),IF(V50="MWh PCI / an",U50,0),IF(X50="MWh PCI / an",W50,0))</f>
        <v>0</v>
      </c>
      <c r="AA50" s="379" t="s">
        <v>183</v>
      </c>
      <c r="AB50" s="91">
        <f>SUM(E50*2.3,K50,M50,O50,Q50,G50,I50,IF(T50="MWh PCI / an",S50,0),IF(V50="MWh PCI / an",U50,0),IF(X50="MWh PCI / an",W50,0))</f>
        <v>0</v>
      </c>
      <c r="AC50" s="379" t="s">
        <v>156</v>
      </c>
      <c r="AD50" s="446"/>
      <c r="AE50" s="477"/>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2"/>
      <c r="BR50" s="192"/>
      <c r="BS50" s="192"/>
      <c r="BT50" s="192"/>
      <c r="BU50" s="192"/>
      <c r="BV50" s="192"/>
    </row>
    <row r="51" spans="1:74" s="21" customFormat="1" ht="30" customHeight="1" thickBot="1">
      <c r="B51" s="427"/>
      <c r="C51" s="492"/>
      <c r="D51" s="173" t="s">
        <v>158</v>
      </c>
      <c r="E51" s="200">
        <f>IFERROR(E47-E49,"")</f>
        <v>0</v>
      </c>
      <c r="F51" s="85" t="s">
        <v>159</v>
      </c>
      <c r="G51" s="200">
        <f>IFERROR(G47-G49,"")</f>
        <v>0</v>
      </c>
      <c r="H51" s="85" t="s">
        <v>159</v>
      </c>
      <c r="I51" s="200" t="str">
        <f>IFERROR(I47-I49,"")</f>
        <v/>
      </c>
      <c r="J51" s="85" t="s">
        <v>159</v>
      </c>
      <c r="K51" s="200">
        <f>IFERROR(K47-K49,"")</f>
        <v>0</v>
      </c>
      <c r="L51" s="85" t="s">
        <v>159</v>
      </c>
      <c r="M51" s="200" t="str">
        <f>IFERROR(M47-M49,"")</f>
        <v/>
      </c>
      <c r="N51" s="85" t="s">
        <v>159</v>
      </c>
      <c r="O51" s="200">
        <f>IFERROR(O47-O49,"")</f>
        <v>0</v>
      </c>
      <c r="P51" s="85" t="s">
        <v>159</v>
      </c>
      <c r="Q51" s="200" t="str">
        <f>IFERROR(Q47-Q49,"")</f>
        <v/>
      </c>
      <c r="R51" s="85" t="s">
        <v>159</v>
      </c>
      <c r="S51" s="200">
        <f>IFERROR(S47-S49,"")</f>
        <v>0</v>
      </c>
      <c r="T51" s="383" t="s">
        <v>159</v>
      </c>
      <c r="U51" s="200">
        <f>IFERROR(U47-U49,"")</f>
        <v>0</v>
      </c>
      <c r="V51" s="383" t="s">
        <v>159</v>
      </c>
      <c r="W51" s="200">
        <f>IFERROR(W47-W49,"")</f>
        <v>0</v>
      </c>
      <c r="X51" s="383" t="s">
        <v>159</v>
      </c>
      <c r="Y51" s="476"/>
      <c r="Z51" s="457"/>
      <c r="AA51" s="457"/>
      <c r="AB51" s="457"/>
      <c r="AC51" s="457"/>
      <c r="AD51" s="92">
        <f>SUM(E51,K51,M51,O51,Q51,G51,I51,S51,U51,W51)</f>
        <v>0</v>
      </c>
      <c r="AE51" s="86" t="s">
        <v>159</v>
      </c>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2"/>
      <c r="BR51" s="192"/>
      <c r="BS51" s="192"/>
      <c r="BT51" s="192"/>
      <c r="BU51" s="192"/>
      <c r="BV51" s="192"/>
    </row>
    <row r="52" spans="1:74" ht="48.6" customHeight="1">
      <c r="B52" s="192"/>
      <c r="C52" s="192"/>
      <c r="D52" s="192"/>
      <c r="E52" s="192"/>
      <c r="F52" s="192"/>
      <c r="G52" s="455" t="s">
        <v>187</v>
      </c>
      <c r="H52" s="455"/>
      <c r="I52" s="455"/>
      <c r="J52" s="455"/>
      <c r="K52" s="192"/>
      <c r="L52" s="192"/>
      <c r="M52" s="192"/>
      <c r="N52" s="192"/>
      <c r="S52" s="456" t="s">
        <v>188</v>
      </c>
      <c r="T52" s="456"/>
      <c r="U52" s="456"/>
      <c r="V52" s="456"/>
      <c r="W52" s="456"/>
      <c r="X52" s="456"/>
      <c r="Y52" s="456"/>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2"/>
      <c r="BR52" s="192"/>
      <c r="BS52" s="192"/>
      <c r="BT52" s="192"/>
      <c r="BU52" s="192"/>
      <c r="BV52" s="192"/>
    </row>
    <row r="53" spans="1:74" ht="15" customHeight="1" thickBot="1">
      <c r="B53" s="192"/>
      <c r="C53" s="192"/>
      <c r="D53" s="192"/>
      <c r="E53" s="192"/>
      <c r="F53" s="192"/>
      <c r="G53" s="192"/>
      <c r="H53" s="192"/>
      <c r="I53" s="192"/>
      <c r="J53" s="192"/>
      <c r="K53" s="192"/>
      <c r="L53" s="192"/>
      <c r="M53" s="192"/>
      <c r="N53" s="192"/>
      <c r="O53" s="192"/>
      <c r="P53" s="192"/>
      <c r="Q53" s="192"/>
      <c r="R53" s="192"/>
      <c r="S53" s="456"/>
      <c r="T53" s="456"/>
      <c r="U53" s="456"/>
      <c r="V53" s="456"/>
      <c r="W53" s="456"/>
      <c r="X53" s="456"/>
      <c r="Y53" s="456"/>
      <c r="Z53" s="7"/>
      <c r="AA53" s="7"/>
      <c r="AB53" s="7"/>
      <c r="AC53" s="7"/>
      <c r="AF53" s="192"/>
      <c r="AG53" s="192"/>
      <c r="AH53" s="192"/>
      <c r="AI53" s="192"/>
      <c r="AJ53" s="192"/>
      <c r="AK53" s="192"/>
      <c r="AL53" s="192"/>
      <c r="AM53" s="192"/>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2"/>
      <c r="BR53" s="192"/>
      <c r="BS53" s="192"/>
      <c r="BT53" s="192"/>
      <c r="BU53" s="192"/>
      <c r="BV53" s="192"/>
    </row>
    <row r="54" spans="1:74" ht="30" customHeight="1">
      <c r="B54" s="425" t="s">
        <v>189</v>
      </c>
      <c r="C54" s="432" t="s">
        <v>190</v>
      </c>
      <c r="D54" s="89">
        <f>Z50</f>
        <v>0</v>
      </c>
      <c r="E54" s="376" t="s">
        <v>183</v>
      </c>
      <c r="F54" s="77" t="s">
        <v>191</v>
      </c>
      <c r="G54" s="204" t="str">
        <f>IFERROR(100*D54/E35,"")</f>
        <v/>
      </c>
      <c r="H54" s="75" t="s">
        <v>161</v>
      </c>
      <c r="I54" s="79" t="s">
        <v>192</v>
      </c>
      <c r="J54" s="204" t="str">
        <f>IFERROR(100*D54/E38,"")</f>
        <v/>
      </c>
      <c r="K54" s="73" t="s">
        <v>161</v>
      </c>
      <c r="L54" s="192"/>
      <c r="M54" s="192"/>
      <c r="N54" s="192"/>
      <c r="O54" s="192"/>
      <c r="P54" s="192"/>
      <c r="Q54" s="192"/>
      <c r="R54" s="192"/>
      <c r="S54" s="456"/>
      <c r="T54" s="456"/>
      <c r="U54" s="456"/>
      <c r="V54" s="456"/>
      <c r="W54" s="456"/>
      <c r="X54" s="456"/>
      <c r="Y54" s="456"/>
      <c r="Z54" s="25"/>
      <c r="AA54" s="25"/>
      <c r="AB54" s="25"/>
      <c r="AC54" s="25"/>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row>
    <row r="55" spans="1:74" ht="30" customHeight="1">
      <c r="B55" s="426"/>
      <c r="C55" s="433"/>
      <c r="D55" s="232">
        <f>AB50</f>
        <v>0</v>
      </c>
      <c r="E55" s="377" t="s">
        <v>156</v>
      </c>
      <c r="F55" s="372" t="s">
        <v>191</v>
      </c>
      <c r="G55" s="378" t="str">
        <f>IFERROR(100*D55/E36,"")</f>
        <v/>
      </c>
      <c r="H55" s="373" t="s">
        <v>161</v>
      </c>
      <c r="I55" s="374" t="s">
        <v>192</v>
      </c>
      <c r="J55" s="378" t="str">
        <f>IFERROR(100*D55/E39,"")</f>
        <v/>
      </c>
      <c r="K55" s="375" t="s">
        <v>161</v>
      </c>
      <c r="L55" s="192"/>
      <c r="M55" s="192"/>
      <c r="N55" s="192"/>
      <c r="O55" s="192"/>
      <c r="P55" s="192"/>
      <c r="Q55" s="192"/>
      <c r="R55" s="192"/>
      <c r="S55" s="456"/>
      <c r="T55" s="456"/>
      <c r="U55" s="456"/>
      <c r="V55" s="456"/>
      <c r="W55" s="456"/>
      <c r="X55" s="456"/>
      <c r="Y55" s="456"/>
      <c r="Z55" s="25"/>
      <c r="AA55" s="25"/>
      <c r="AB55" s="25"/>
      <c r="AC55" s="25"/>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row>
    <row r="56" spans="1:74" ht="30" customHeight="1" thickBot="1">
      <c r="B56" s="427"/>
      <c r="C56" s="87" t="s">
        <v>193</v>
      </c>
      <c r="D56" s="90">
        <f>AD51</f>
        <v>0</v>
      </c>
      <c r="E56" s="78" t="s">
        <v>159</v>
      </c>
      <c r="F56" s="76" t="s">
        <v>191</v>
      </c>
      <c r="G56" s="205" t="str">
        <f>IFERROR(100*D56/E37,"")</f>
        <v/>
      </c>
      <c r="H56" s="80" t="s">
        <v>161</v>
      </c>
      <c r="I56" s="81" t="s">
        <v>192</v>
      </c>
      <c r="J56" s="205" t="str">
        <f>IFERROR(100*D56/E40,"")</f>
        <v/>
      </c>
      <c r="K56" s="74" t="s">
        <v>161</v>
      </c>
      <c r="L56" s="192"/>
      <c r="M56" s="192"/>
      <c r="N56" s="192"/>
      <c r="O56" s="192"/>
      <c r="P56" s="192"/>
      <c r="Q56" s="192"/>
      <c r="R56" s="192"/>
      <c r="S56" s="456"/>
      <c r="T56" s="456"/>
      <c r="U56" s="456"/>
      <c r="V56" s="456"/>
      <c r="W56" s="456"/>
      <c r="X56" s="456"/>
      <c r="Y56" s="456"/>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92"/>
      <c r="BI56" s="192"/>
      <c r="BJ56" s="192"/>
      <c r="BK56" s="192"/>
      <c r="BL56" s="192"/>
      <c r="BM56" s="192"/>
      <c r="BN56" s="192"/>
      <c r="BO56" s="192"/>
      <c r="BP56" s="192"/>
      <c r="BQ56" s="192"/>
      <c r="BR56" s="192"/>
      <c r="BS56" s="192"/>
      <c r="BT56" s="192"/>
      <c r="BU56" s="192"/>
      <c r="BV56" s="192"/>
    </row>
    <row r="57" spans="1:74" ht="14.1" customHeight="1">
      <c r="B57" s="192"/>
      <c r="C57" s="192"/>
      <c r="D57" s="192"/>
      <c r="E57" s="192"/>
      <c r="F57" s="192"/>
      <c r="G57" s="192"/>
      <c r="H57" s="192"/>
      <c r="I57" s="192"/>
      <c r="J57" s="192"/>
      <c r="K57" s="192"/>
      <c r="L57" s="192"/>
      <c r="M57" s="192"/>
      <c r="N57" s="192"/>
      <c r="O57" s="192"/>
      <c r="P57" s="192"/>
      <c r="Q57" s="192"/>
      <c r="R57" s="192"/>
      <c r="S57" s="456"/>
      <c r="T57" s="456"/>
      <c r="U57" s="456"/>
      <c r="V57" s="456"/>
      <c r="W57" s="456"/>
      <c r="X57" s="456"/>
      <c r="Y57" s="456"/>
      <c r="Z57" s="25"/>
      <c r="AA57" s="25"/>
      <c r="AB57" s="25"/>
      <c r="AC57" s="25"/>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row>
    <row r="58" spans="1:74" ht="14.1" customHeight="1" thickBot="1">
      <c r="B58" s="192"/>
      <c r="C58" s="192"/>
      <c r="D58" s="192"/>
      <c r="E58" s="192"/>
      <c r="F58" s="192"/>
      <c r="G58" s="192"/>
      <c r="H58" s="192"/>
      <c r="I58" s="192"/>
      <c r="J58" s="192"/>
      <c r="K58" s="192"/>
      <c r="L58" s="192"/>
      <c r="M58" s="192"/>
      <c r="N58" s="192"/>
      <c r="O58" s="192"/>
      <c r="P58" s="192"/>
      <c r="Q58" s="192"/>
      <c r="R58" s="192"/>
      <c r="S58" s="456"/>
      <c r="T58" s="456"/>
      <c r="U58" s="456"/>
      <c r="V58" s="456"/>
      <c r="W58" s="456"/>
      <c r="X58" s="456"/>
      <c r="Y58" s="456"/>
      <c r="Z58" s="7"/>
      <c r="AB58" s="7"/>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row>
    <row r="59" spans="1:74" ht="28.5" customHeight="1">
      <c r="B59" s="428" t="s">
        <v>194</v>
      </c>
      <c r="C59" s="384" t="str">
        <f>IFERROR(SUM('volet financier'!C85:C89)/(D54*20),"")</f>
        <v/>
      </c>
      <c r="D59" s="385" t="s">
        <v>2153</v>
      </c>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2"/>
      <c r="BR59" s="192"/>
      <c r="BS59" s="192"/>
      <c r="BT59" s="192"/>
      <c r="BU59" s="192"/>
      <c r="BV59" s="192"/>
    </row>
    <row r="60" spans="1:74" ht="28.5" customHeight="1">
      <c r="B60" s="429"/>
      <c r="C60" s="386" t="str">
        <f>IFERROR(SUM('volet financier'!C85:C89)/(D55*20),"")</f>
        <v/>
      </c>
      <c r="D60" s="387" t="s">
        <v>195</v>
      </c>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row>
    <row r="61" spans="1:74" ht="28.5" customHeight="1" thickBot="1">
      <c r="B61" s="430"/>
      <c r="C61" s="388" t="str">
        <f>IFERROR(SUM('volet financier'!C85:C89)/(D56*20),"")</f>
        <v/>
      </c>
      <c r="D61" s="389" t="s">
        <v>196</v>
      </c>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row>
    <row r="62" spans="1:74" ht="14.85" customHeight="1">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c r="AT62" s="192"/>
      <c r="AU62" s="192"/>
      <c r="AV62" s="192"/>
      <c r="AW62" s="192"/>
      <c r="AX62" s="192"/>
      <c r="AY62" s="192"/>
      <c r="AZ62" s="192"/>
      <c r="BA62" s="192"/>
      <c r="BB62" s="192"/>
      <c r="BC62" s="192"/>
      <c r="BD62" s="192"/>
      <c r="BE62" s="192"/>
      <c r="BF62" s="192"/>
      <c r="BG62" s="192"/>
      <c r="BH62" s="192"/>
      <c r="BI62" s="192"/>
      <c r="BJ62" s="192"/>
      <c r="BK62" s="192"/>
      <c r="BL62" s="192"/>
      <c r="BM62" s="192"/>
      <c r="BN62" s="192"/>
      <c r="BO62" s="192"/>
      <c r="BP62" s="192"/>
      <c r="BQ62" s="192"/>
      <c r="BR62" s="192"/>
      <c r="BS62" s="192"/>
      <c r="BT62" s="192"/>
      <c r="BU62" s="192"/>
      <c r="BV62" s="192"/>
    </row>
    <row r="63" spans="1:74" ht="14.85" customHeight="1">
      <c r="A63" s="192"/>
      <c r="B63" s="192"/>
      <c r="C63" s="192"/>
      <c r="D63" s="192"/>
      <c r="E63" s="192"/>
      <c r="F63" s="192"/>
      <c r="G63" s="192"/>
      <c r="H63" s="192"/>
      <c r="I63" s="192"/>
      <c r="J63" s="192"/>
      <c r="K63" s="192"/>
      <c r="L63" s="192"/>
      <c r="M63" s="192"/>
      <c r="N63" s="192"/>
      <c r="O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row>
    <row r="64" spans="1:74" ht="14.85" customHeight="1">
      <c r="A64" s="192"/>
      <c r="B64" s="192"/>
      <c r="C64" s="192"/>
      <c r="D64" s="192"/>
      <c r="E64" s="192"/>
      <c r="F64" s="192"/>
      <c r="G64" s="192"/>
      <c r="H64" s="192"/>
      <c r="I64" s="192"/>
      <c r="J64" s="192"/>
      <c r="K64" s="192"/>
      <c r="L64" s="192"/>
      <c r="M64" s="192"/>
      <c r="N64" s="192"/>
      <c r="O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row>
    <row r="65" spans="1:74" ht="14.85" customHeight="1">
      <c r="A65" s="360"/>
      <c r="B65" s="424" t="s">
        <v>20</v>
      </c>
      <c r="C65" s="438" t="s">
        <v>197</v>
      </c>
      <c r="D65" s="431"/>
      <c r="E65" s="453" t="s">
        <v>705</v>
      </c>
      <c r="F65" s="453"/>
      <c r="G65" s="453"/>
      <c r="M65" s="192"/>
      <c r="N65" s="192"/>
      <c r="O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c r="AT65" s="192"/>
      <c r="AU65" s="192"/>
      <c r="AV65" s="192"/>
      <c r="AW65" s="192"/>
      <c r="AX65" s="192"/>
      <c r="AY65" s="192"/>
      <c r="AZ65" s="192"/>
      <c r="BA65" s="192"/>
      <c r="BB65" s="192"/>
      <c r="BC65" s="192"/>
      <c r="BD65" s="192"/>
      <c r="BE65" s="192"/>
      <c r="BF65" s="192"/>
      <c r="BG65" s="192"/>
      <c r="BH65" s="192"/>
      <c r="BI65" s="192"/>
      <c r="BJ65" s="192"/>
      <c r="BK65" s="192"/>
      <c r="BL65" s="192"/>
      <c r="BM65" s="192"/>
      <c r="BN65" s="192"/>
      <c r="BO65" s="192"/>
      <c r="BP65" s="192"/>
      <c r="BQ65" s="192"/>
      <c r="BR65" s="192"/>
      <c r="BS65" s="192"/>
      <c r="BT65" s="192"/>
      <c r="BU65" s="192"/>
      <c r="BV65" s="192"/>
    </row>
    <row r="66" spans="1:74" ht="14.85" customHeight="1">
      <c r="A66" s="360"/>
      <c r="B66" s="424"/>
      <c r="C66" s="438"/>
      <c r="D66" s="431"/>
      <c r="E66" s="453"/>
      <c r="F66" s="453"/>
      <c r="G66" s="453"/>
      <c r="M66" s="192"/>
      <c r="N66" s="192"/>
      <c r="O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2"/>
      <c r="BR66" s="192"/>
      <c r="BS66" s="192"/>
      <c r="BT66" s="192"/>
      <c r="BU66" s="192"/>
      <c r="BV66" s="192"/>
    </row>
    <row r="67" spans="1:74" ht="14.85" customHeight="1">
      <c r="A67" s="360"/>
      <c r="B67" s="424"/>
      <c r="C67" s="438" t="s">
        <v>20</v>
      </c>
      <c r="D67" s="431"/>
      <c r="E67" s="437">
        <f>'Carte d''identité'!D13</f>
        <v>0</v>
      </c>
      <c r="F67" s="437"/>
      <c r="G67" s="437"/>
      <c r="M67" s="192"/>
      <c r="N67" s="192"/>
      <c r="O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c r="AT67" s="192"/>
      <c r="AU67" s="192"/>
      <c r="AV67" s="192"/>
      <c r="AW67" s="192"/>
      <c r="AX67" s="192"/>
      <c r="AY67" s="192"/>
      <c r="AZ67" s="192"/>
      <c r="BA67" s="192"/>
      <c r="BB67" s="192"/>
      <c r="BC67" s="192"/>
      <c r="BD67" s="192"/>
      <c r="BE67" s="192"/>
      <c r="BF67" s="192"/>
      <c r="BG67" s="192"/>
      <c r="BH67" s="192"/>
      <c r="BI67" s="192"/>
      <c r="BJ67" s="192"/>
      <c r="BK67" s="192"/>
      <c r="BL67" s="192"/>
      <c r="BM67" s="192"/>
      <c r="BN67" s="192"/>
      <c r="BO67" s="192"/>
      <c r="BP67" s="192"/>
      <c r="BQ67" s="192"/>
      <c r="BR67" s="192"/>
      <c r="BS67" s="192"/>
      <c r="BT67" s="192"/>
      <c r="BU67" s="192"/>
      <c r="BV67" s="192"/>
    </row>
    <row r="68" spans="1:74" ht="14.85" customHeight="1">
      <c r="A68" s="360"/>
      <c r="B68" s="424"/>
      <c r="C68" s="438"/>
      <c r="D68" s="431"/>
      <c r="E68" s="437"/>
      <c r="F68" s="437"/>
      <c r="G68" s="437"/>
      <c r="M68" s="192"/>
      <c r="N68" s="192"/>
      <c r="O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c r="AT68" s="192"/>
      <c r="AU68" s="192"/>
      <c r="AV68" s="192"/>
      <c r="AW68" s="192"/>
      <c r="AX68" s="192"/>
      <c r="AY68" s="192"/>
      <c r="AZ68" s="192"/>
      <c r="BA68" s="192"/>
      <c r="BB68" s="192"/>
      <c r="BC68" s="192"/>
      <c r="BD68" s="192"/>
      <c r="BE68" s="192"/>
      <c r="BF68" s="192"/>
      <c r="BG68" s="192"/>
      <c r="BH68" s="192"/>
      <c r="BI68" s="192"/>
      <c r="BJ68" s="192"/>
      <c r="BK68" s="192"/>
      <c r="BL68" s="192"/>
      <c r="BM68" s="192"/>
      <c r="BN68" s="192"/>
      <c r="BO68" s="192"/>
      <c r="BP68" s="192"/>
      <c r="BQ68" s="192"/>
      <c r="BR68" s="192"/>
      <c r="BS68" s="192"/>
      <c r="BT68" s="192"/>
      <c r="BU68" s="192"/>
      <c r="BV68" s="192"/>
    </row>
    <row r="69" spans="1:74" ht="15" customHeight="1" thickBot="1">
      <c r="A69" s="360"/>
      <c r="B69" s="424"/>
      <c r="M69" s="192"/>
      <c r="N69" s="192"/>
      <c r="O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c r="AT69" s="192"/>
      <c r="AU69" s="192"/>
      <c r="AV69" s="192"/>
      <c r="AW69" s="192"/>
      <c r="AX69" s="192"/>
      <c r="AY69" s="192"/>
      <c r="AZ69" s="192"/>
      <c r="BA69" s="192"/>
      <c r="BB69" s="192"/>
      <c r="BC69" s="192"/>
      <c r="BD69" s="192"/>
      <c r="BE69" s="192"/>
      <c r="BF69" s="192"/>
      <c r="BG69" s="192"/>
      <c r="BH69" s="192"/>
      <c r="BI69" s="192"/>
      <c r="BJ69" s="192"/>
      <c r="BK69" s="192"/>
      <c r="BL69" s="192"/>
      <c r="BM69" s="192"/>
      <c r="BN69" s="192"/>
      <c r="BO69" s="192"/>
      <c r="BP69" s="192"/>
      <c r="BQ69" s="192"/>
      <c r="BR69" s="192"/>
      <c r="BS69" s="192"/>
      <c r="BT69" s="192"/>
      <c r="BU69" s="192"/>
      <c r="BV69" s="192"/>
    </row>
    <row r="70" spans="1:74" ht="15" customHeight="1" thickBot="1">
      <c r="A70" s="360"/>
      <c r="B70" s="424"/>
      <c r="D70" s="439" t="s">
        <v>199</v>
      </c>
      <c r="E70" s="440"/>
      <c r="F70" s="441"/>
      <c r="G70" s="439" t="s">
        <v>200</v>
      </c>
      <c r="H70" s="440"/>
      <c r="I70" s="440"/>
      <c r="J70" s="441"/>
      <c r="K70" s="192"/>
      <c r="L70" s="192"/>
      <c r="M70" s="192"/>
      <c r="N70" s="192"/>
      <c r="O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c r="AT70" s="192"/>
      <c r="AU70" s="192"/>
      <c r="AV70" s="192"/>
      <c r="AW70" s="192"/>
      <c r="AX70" s="192"/>
      <c r="AY70" s="192"/>
      <c r="AZ70" s="192"/>
      <c r="BA70" s="192"/>
      <c r="BB70" s="192"/>
      <c r="BC70" s="192"/>
      <c r="BD70" s="192"/>
      <c r="BE70" s="192"/>
      <c r="BF70" s="192"/>
      <c r="BG70" s="192"/>
      <c r="BH70" s="192"/>
      <c r="BI70" s="192"/>
      <c r="BJ70" s="192"/>
      <c r="BK70" s="192"/>
      <c r="BL70" s="192"/>
      <c r="BM70" s="192"/>
      <c r="BN70" s="192"/>
      <c r="BO70" s="192"/>
      <c r="BP70" s="192"/>
      <c r="BQ70" s="192"/>
      <c r="BR70" s="192"/>
      <c r="BS70" s="192"/>
      <c r="BT70" s="192"/>
    </row>
    <row r="71" spans="1:74" ht="15" customHeight="1">
      <c r="A71" s="360"/>
      <c r="B71" s="424"/>
      <c r="D71" s="444" t="s">
        <v>201</v>
      </c>
      <c r="E71" s="434" t="s">
        <v>202</v>
      </c>
      <c r="F71" s="435" t="s">
        <v>203</v>
      </c>
      <c r="G71" s="444" t="s">
        <v>201</v>
      </c>
      <c r="H71" s="434"/>
      <c r="I71" s="434" t="s">
        <v>202</v>
      </c>
      <c r="J71" s="435" t="s">
        <v>203</v>
      </c>
      <c r="K71" s="192"/>
      <c r="L71" s="192"/>
      <c r="M71" s="192"/>
      <c r="N71" s="192"/>
      <c r="O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c r="AT71" s="192"/>
      <c r="AU71" s="192"/>
      <c r="AV71" s="192"/>
      <c r="AW71" s="192"/>
      <c r="AX71" s="192"/>
      <c r="AY71" s="192"/>
      <c r="AZ71" s="192"/>
      <c r="BA71" s="192"/>
      <c r="BB71" s="192"/>
      <c r="BC71" s="192"/>
      <c r="BD71" s="192"/>
      <c r="BE71" s="192"/>
      <c r="BF71" s="192"/>
      <c r="BG71" s="192"/>
      <c r="BH71" s="192"/>
      <c r="BI71" s="192"/>
      <c r="BJ71" s="192"/>
      <c r="BK71" s="192"/>
      <c r="BL71" s="192"/>
      <c r="BM71" s="192"/>
      <c r="BN71" s="192"/>
      <c r="BO71" s="192"/>
      <c r="BP71" s="192"/>
      <c r="BQ71" s="192"/>
      <c r="BR71" s="192"/>
      <c r="BS71" s="192"/>
      <c r="BT71" s="192"/>
    </row>
    <row r="72" spans="1:74" ht="15.75" customHeight="1">
      <c r="A72" s="360"/>
      <c r="B72" s="424"/>
      <c r="D72" s="445"/>
      <c r="E72" s="431"/>
      <c r="F72" s="436"/>
      <c r="G72" s="228" t="s">
        <v>204</v>
      </c>
      <c r="H72" s="133" t="s">
        <v>205</v>
      </c>
      <c r="I72" s="431"/>
      <c r="J72" s="436"/>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2"/>
      <c r="BR72" s="192"/>
      <c r="BS72" s="192"/>
      <c r="BT72" s="192"/>
    </row>
    <row r="73" spans="1:74" ht="48" customHeight="1">
      <c r="A73" s="360"/>
      <c r="B73" s="424"/>
      <c r="C73" s="234" t="s">
        <v>206</v>
      </c>
      <c r="D73" s="399"/>
      <c r="E73" s="399"/>
      <c r="F73" s="399"/>
      <c r="G73" s="399"/>
      <c r="H73" s="399"/>
      <c r="I73" s="399"/>
      <c r="J73" s="400"/>
      <c r="K73" s="18" t="s">
        <v>207</v>
      </c>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c r="AT73" s="192"/>
      <c r="AU73" s="192"/>
      <c r="AV73" s="192"/>
      <c r="AW73" s="192"/>
      <c r="AX73" s="192"/>
      <c r="AY73" s="192"/>
      <c r="AZ73" s="192"/>
      <c r="BA73" s="192"/>
      <c r="BB73" s="192"/>
      <c r="BC73" s="192"/>
      <c r="BD73" s="192"/>
      <c r="BE73" s="192"/>
      <c r="BF73" s="192"/>
      <c r="BG73" s="192"/>
      <c r="BH73" s="192"/>
      <c r="BI73" s="192"/>
      <c r="BJ73" s="192"/>
      <c r="BK73" s="192"/>
      <c r="BL73" s="192"/>
      <c r="BM73" s="192"/>
      <c r="BN73" s="192"/>
      <c r="BO73" s="192"/>
      <c r="BP73" s="192"/>
      <c r="BQ73" s="192"/>
      <c r="BR73" s="192"/>
      <c r="BS73" s="192"/>
      <c r="BT73" s="192"/>
    </row>
    <row r="74" spans="1:74" ht="48" customHeight="1">
      <c r="A74" s="360"/>
      <c r="B74" s="424"/>
      <c r="C74" s="234" t="s">
        <v>208</v>
      </c>
      <c r="D74" s="399"/>
      <c r="E74" s="399"/>
      <c r="F74" s="399"/>
      <c r="G74" s="399"/>
      <c r="H74" s="399"/>
      <c r="I74" s="399"/>
      <c r="J74" s="400"/>
      <c r="K74" s="18" t="s">
        <v>207</v>
      </c>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c r="AW74" s="192"/>
      <c r="AX74" s="192"/>
      <c r="AY74" s="192"/>
      <c r="AZ74" s="192"/>
      <c r="BA74" s="192"/>
      <c r="BB74" s="192"/>
      <c r="BC74" s="192"/>
      <c r="BD74" s="192"/>
      <c r="BE74" s="192"/>
      <c r="BF74" s="192"/>
      <c r="BG74" s="192"/>
      <c r="BH74" s="192"/>
      <c r="BI74" s="192"/>
      <c r="BJ74" s="192"/>
      <c r="BK74" s="192"/>
      <c r="BL74" s="192"/>
      <c r="BM74" s="192"/>
      <c r="BN74" s="192"/>
      <c r="BO74" s="192"/>
      <c r="BP74" s="192"/>
      <c r="BQ74" s="192"/>
      <c r="BR74" s="192"/>
      <c r="BS74" s="192"/>
      <c r="BT74" s="192"/>
    </row>
    <row r="75" spans="1:74" ht="83.25">
      <c r="A75" s="360"/>
      <c r="B75" s="424"/>
      <c r="C75" s="234" t="s">
        <v>209</v>
      </c>
      <c r="D75" s="401"/>
      <c r="E75" s="399"/>
      <c r="F75" s="399"/>
      <c r="G75" s="399"/>
      <c r="H75" s="399"/>
      <c r="I75" s="399"/>
      <c r="J75" s="400"/>
      <c r="K75" s="236" t="s">
        <v>210</v>
      </c>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row>
    <row r="76" spans="1:74" ht="60">
      <c r="A76" s="360"/>
      <c r="B76" s="424"/>
      <c r="C76" s="234" t="s">
        <v>211</v>
      </c>
      <c r="D76" s="402"/>
      <c r="E76" s="399"/>
      <c r="F76" s="399"/>
      <c r="G76" s="399"/>
      <c r="H76" s="399"/>
      <c r="I76" s="399"/>
      <c r="J76" s="400"/>
      <c r="K76" s="236" t="s">
        <v>161</v>
      </c>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row>
    <row r="77" spans="1:74" ht="30" customHeight="1">
      <c r="A77" s="360"/>
      <c r="B77" s="424"/>
      <c r="C77" s="390" t="s">
        <v>212</v>
      </c>
      <c r="D77" s="394" t="str">
        <f>IFERROR(D75/D76,"")</f>
        <v/>
      </c>
      <c r="E77" s="395" t="str">
        <f t="shared" ref="E77:J77" si="0">IFERROR(E75/E76,"")</f>
        <v/>
      </c>
      <c r="F77" s="395" t="str">
        <f t="shared" si="0"/>
        <v/>
      </c>
      <c r="G77" s="395" t="str">
        <f t="shared" si="0"/>
        <v/>
      </c>
      <c r="H77" s="395" t="str">
        <f t="shared" si="0"/>
        <v/>
      </c>
      <c r="I77" s="395" t="str">
        <f t="shared" si="0"/>
        <v/>
      </c>
      <c r="J77" s="396" t="str">
        <f t="shared" si="0"/>
        <v/>
      </c>
      <c r="K77" s="236" t="s">
        <v>2156</v>
      </c>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2"/>
      <c r="AT77" s="192"/>
      <c r="AU77" s="192"/>
      <c r="AV77" s="192"/>
      <c r="AW77" s="192"/>
      <c r="AX77" s="192"/>
      <c r="AY77" s="192"/>
      <c r="AZ77" s="192"/>
      <c r="BA77" s="192"/>
      <c r="BB77" s="192"/>
      <c r="BC77" s="192"/>
      <c r="BD77" s="192"/>
      <c r="BE77" s="192"/>
      <c r="BF77" s="192"/>
      <c r="BG77" s="192"/>
      <c r="BH77" s="192"/>
      <c r="BI77" s="192"/>
      <c r="BJ77" s="192"/>
      <c r="BK77" s="192"/>
      <c r="BL77" s="192"/>
      <c r="BM77" s="192"/>
      <c r="BN77" s="192"/>
      <c r="BO77" s="192"/>
      <c r="BP77" s="192"/>
      <c r="BQ77" s="192"/>
      <c r="BR77" s="192"/>
      <c r="BS77" s="192"/>
      <c r="BT77" s="192"/>
    </row>
    <row r="78" spans="1:74" ht="74.25">
      <c r="A78" s="360"/>
      <c r="B78" s="424"/>
      <c r="C78" s="234" t="s">
        <v>213</v>
      </c>
      <c r="D78" s="401"/>
      <c r="E78" s="399"/>
      <c r="F78" s="399"/>
      <c r="G78" s="399"/>
      <c r="H78" s="399"/>
      <c r="I78" s="399"/>
      <c r="J78" s="400"/>
      <c r="K78" s="18" t="s">
        <v>214</v>
      </c>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c r="AT78" s="192"/>
      <c r="AU78" s="192"/>
      <c r="AV78" s="192"/>
      <c r="AW78" s="192"/>
      <c r="AX78" s="192"/>
      <c r="AY78" s="192"/>
      <c r="AZ78" s="192"/>
      <c r="BA78" s="192"/>
      <c r="BB78" s="192"/>
      <c r="BC78" s="192"/>
      <c r="BD78" s="192"/>
      <c r="BE78" s="192"/>
      <c r="BF78" s="192"/>
      <c r="BG78" s="192"/>
      <c r="BH78" s="192"/>
      <c r="BI78" s="192"/>
      <c r="BJ78" s="192"/>
      <c r="BK78" s="192"/>
      <c r="BL78" s="192"/>
      <c r="BM78" s="192"/>
      <c r="BN78" s="192"/>
      <c r="BO78" s="192"/>
      <c r="BP78" s="192"/>
      <c r="BQ78" s="192"/>
      <c r="BR78" s="192"/>
      <c r="BS78" s="192"/>
      <c r="BT78" s="192"/>
    </row>
    <row r="79" spans="1:74" ht="24.75" customHeight="1">
      <c r="A79" s="360"/>
      <c r="B79" s="424"/>
      <c r="C79" s="403" t="s">
        <v>2157</v>
      </c>
      <c r="D79" s="394" t="str">
        <f>IFERROR((D77-D78),"")</f>
        <v/>
      </c>
      <c r="E79" s="395" t="str">
        <f t="shared" ref="E79:J79" si="1">IFERROR(E77-E78,"")</f>
        <v/>
      </c>
      <c r="F79" s="395" t="str">
        <f t="shared" si="1"/>
        <v/>
      </c>
      <c r="G79" s="395" t="str">
        <f t="shared" si="1"/>
        <v/>
      </c>
      <c r="H79" s="395" t="str">
        <f t="shared" si="1"/>
        <v/>
      </c>
      <c r="I79" s="395" t="str">
        <f t="shared" si="1"/>
        <v/>
      </c>
      <c r="J79" s="396" t="str">
        <f t="shared" si="1"/>
        <v/>
      </c>
      <c r="K79" s="18" t="s">
        <v>183</v>
      </c>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c r="AT79" s="192"/>
      <c r="AU79" s="192"/>
      <c r="AV79" s="192"/>
      <c r="AW79" s="192"/>
      <c r="AX79" s="192"/>
      <c r="AY79" s="192"/>
      <c r="AZ79" s="192"/>
      <c r="BA79" s="192"/>
      <c r="BB79" s="192"/>
      <c r="BC79" s="192"/>
      <c r="BD79" s="192"/>
      <c r="BE79" s="192"/>
      <c r="BF79" s="192"/>
      <c r="BG79" s="192"/>
      <c r="BH79" s="192"/>
      <c r="BI79" s="192"/>
      <c r="BJ79" s="192"/>
      <c r="BK79" s="192"/>
      <c r="BL79" s="192"/>
      <c r="BM79" s="192"/>
      <c r="BN79" s="192"/>
      <c r="BO79" s="192"/>
      <c r="BP79" s="192"/>
      <c r="BQ79" s="192"/>
      <c r="BR79" s="192"/>
      <c r="BS79" s="192"/>
      <c r="BT79" s="192"/>
    </row>
    <row r="80" spans="1:74" ht="24.75" customHeight="1">
      <c r="A80" s="360"/>
      <c r="B80" s="424"/>
      <c r="C80" s="404"/>
      <c r="D80" s="394" t="str">
        <f>IFERROR((D77-D78*2.3),"")</f>
        <v/>
      </c>
      <c r="E80" s="395" t="str">
        <f t="shared" ref="E80:J80" si="2">IFERROR(E77-E78*2.3,"")</f>
        <v/>
      </c>
      <c r="F80" s="395" t="str">
        <f t="shared" si="2"/>
        <v/>
      </c>
      <c r="G80" s="395" t="str">
        <f t="shared" si="2"/>
        <v/>
      </c>
      <c r="H80" s="395" t="str">
        <f t="shared" si="2"/>
        <v/>
      </c>
      <c r="I80" s="395" t="str">
        <f t="shared" si="2"/>
        <v/>
      </c>
      <c r="J80" s="396" t="str">
        <f t="shared" si="2"/>
        <v/>
      </c>
      <c r="K80" s="18" t="s">
        <v>156</v>
      </c>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c r="AT80" s="192"/>
      <c r="AU80" s="192"/>
      <c r="AV80" s="192"/>
      <c r="AW80" s="192"/>
      <c r="AX80" s="192"/>
      <c r="AY80" s="192"/>
      <c r="AZ80" s="192"/>
      <c r="BA80" s="192"/>
      <c r="BB80" s="192"/>
      <c r="BC80" s="192"/>
      <c r="BD80" s="192"/>
      <c r="BE80" s="192"/>
      <c r="BF80" s="192"/>
      <c r="BG80" s="192"/>
      <c r="BH80" s="192"/>
      <c r="BI80" s="192"/>
      <c r="BJ80" s="192"/>
      <c r="BK80" s="192"/>
      <c r="BL80" s="192"/>
      <c r="BM80" s="192"/>
      <c r="BN80" s="192"/>
      <c r="BO80" s="192"/>
      <c r="BP80" s="192"/>
      <c r="BQ80" s="192"/>
      <c r="BR80" s="192"/>
      <c r="BS80" s="192"/>
      <c r="BT80" s="192"/>
    </row>
    <row r="81" spans="1:74" ht="36.75" customHeight="1">
      <c r="A81" s="360"/>
      <c r="B81" s="424"/>
      <c r="C81" s="234" t="s">
        <v>2139</v>
      </c>
      <c r="D81" s="397" t="str">
        <f>IFERROR((D75/D78),"")</f>
        <v/>
      </c>
      <c r="E81" s="398"/>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2"/>
      <c r="BB81" s="192"/>
      <c r="BC81" s="192"/>
      <c r="BD81" s="192"/>
      <c r="BE81" s="192"/>
      <c r="BF81" s="192"/>
      <c r="BG81" s="192"/>
      <c r="BH81" s="192"/>
      <c r="BI81" s="192"/>
      <c r="BJ81" s="192"/>
      <c r="BK81" s="192"/>
      <c r="BL81" s="192"/>
      <c r="BM81" s="192"/>
      <c r="BN81" s="192"/>
      <c r="BO81" s="192"/>
      <c r="BP81" s="192"/>
      <c r="BQ81" s="192"/>
      <c r="BR81" s="192"/>
      <c r="BS81" s="192"/>
      <c r="BT81" s="192"/>
      <c r="BU81" s="192"/>
      <c r="BV81" s="192"/>
    </row>
    <row r="82" spans="1:74" ht="36.75" customHeight="1">
      <c r="A82" s="360"/>
      <c r="B82" s="424"/>
      <c r="C82" s="234" t="s">
        <v>2140</v>
      </c>
      <c r="D82" s="442" t="str">
        <f>IFERROR((SUM(D75:E75)/SUM(D78:E78)),"")</f>
        <v/>
      </c>
      <c r="E82" s="443"/>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c r="AT82" s="192"/>
      <c r="AU82" s="192"/>
      <c r="AV82" s="192"/>
      <c r="AW82" s="192"/>
      <c r="AX82" s="192"/>
      <c r="AY82" s="192"/>
      <c r="AZ82" s="192"/>
      <c r="BA82" s="192"/>
      <c r="BB82" s="192"/>
      <c r="BC82" s="192"/>
      <c r="BD82" s="192"/>
      <c r="BE82" s="192"/>
      <c r="BF82" s="192"/>
      <c r="BG82" s="192"/>
      <c r="BH82" s="192"/>
      <c r="BI82" s="192"/>
      <c r="BJ82" s="192"/>
      <c r="BK82" s="192"/>
      <c r="BL82" s="192"/>
      <c r="BM82" s="192"/>
      <c r="BN82" s="192"/>
      <c r="BO82" s="192"/>
      <c r="BP82" s="192"/>
      <c r="BQ82" s="192"/>
      <c r="BR82" s="192"/>
      <c r="BS82" s="192"/>
      <c r="BT82" s="192"/>
      <c r="BU82" s="192"/>
      <c r="BV82" s="192"/>
    </row>
    <row r="83" spans="1:74" ht="15" customHeight="1">
      <c r="A83" s="360"/>
      <c r="B83" s="424"/>
      <c r="C83" s="227"/>
      <c r="D83" s="227"/>
      <c r="E83" s="227"/>
      <c r="F83" s="227"/>
      <c r="G83" s="392" t="s">
        <v>215</v>
      </c>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c r="AT83" s="192"/>
      <c r="AU83" s="192"/>
      <c r="AV83" s="192"/>
      <c r="AW83" s="192"/>
      <c r="AX83" s="192"/>
      <c r="AY83" s="192"/>
      <c r="AZ83" s="192"/>
      <c r="BA83" s="192"/>
      <c r="BB83" s="192"/>
      <c r="BC83" s="192"/>
      <c r="BD83" s="192"/>
      <c r="BE83" s="192"/>
      <c r="BF83" s="192"/>
      <c r="BG83" s="192"/>
      <c r="BH83" s="192"/>
      <c r="BI83" s="192"/>
      <c r="BJ83" s="192"/>
      <c r="BK83" s="192"/>
      <c r="BL83" s="192"/>
      <c r="BM83" s="192"/>
      <c r="BN83" s="192"/>
      <c r="BO83" s="192"/>
      <c r="BP83" s="192"/>
      <c r="BQ83" s="192"/>
      <c r="BR83" s="192"/>
      <c r="BS83" s="192"/>
      <c r="BT83" s="192"/>
      <c r="BU83" s="192"/>
      <c r="BV83" s="192"/>
    </row>
    <row r="84" spans="1:74" ht="27.75" customHeight="1">
      <c r="A84" s="360"/>
      <c r="B84" s="424"/>
      <c r="C84" s="431" t="s">
        <v>216</v>
      </c>
      <c r="D84" s="431" t="s">
        <v>217</v>
      </c>
      <c r="E84" s="232">
        <f>IFERROR(SUM(D79:J79),"")</f>
        <v>0</v>
      </c>
      <c r="F84" s="391" t="s">
        <v>183</v>
      </c>
      <c r="G84" s="233" t="str">
        <f>IFERROR((E84/D54),"")</f>
        <v/>
      </c>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2"/>
      <c r="BB84" s="192"/>
      <c r="BC84" s="192"/>
      <c r="BD84" s="192"/>
      <c r="BE84" s="192"/>
      <c r="BF84" s="192"/>
      <c r="BG84" s="192"/>
      <c r="BH84" s="192"/>
      <c r="BI84" s="192"/>
      <c r="BJ84" s="192"/>
      <c r="BK84" s="192"/>
      <c r="BL84" s="192"/>
      <c r="BM84" s="192"/>
      <c r="BN84" s="192"/>
      <c r="BO84" s="192"/>
      <c r="BP84" s="192"/>
      <c r="BQ84" s="192"/>
      <c r="BR84" s="192"/>
      <c r="BS84" s="192"/>
      <c r="BT84" s="192"/>
      <c r="BU84" s="192"/>
      <c r="BV84" s="192"/>
    </row>
    <row r="85" spans="1:74" ht="27.75" customHeight="1">
      <c r="A85" s="360"/>
      <c r="B85" s="424"/>
      <c r="C85" s="431"/>
      <c r="D85" s="431"/>
      <c r="E85" s="232">
        <f>IFERROR(SUM(D80:J80),"")</f>
        <v>0</v>
      </c>
      <c r="F85" s="391" t="s">
        <v>156</v>
      </c>
      <c r="G85" s="233" t="str">
        <f>IFERROR((E85/D55),"")</f>
        <v/>
      </c>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c r="AT85" s="192"/>
      <c r="AU85" s="192"/>
      <c r="AV85" s="192"/>
      <c r="AW85" s="192"/>
      <c r="AX85" s="192"/>
      <c r="AY85" s="192"/>
      <c r="AZ85" s="192"/>
      <c r="BA85" s="192"/>
      <c r="BB85" s="192"/>
      <c r="BC85" s="192"/>
      <c r="BD85" s="192"/>
      <c r="BE85" s="192"/>
      <c r="BF85" s="192"/>
      <c r="BG85" s="192"/>
      <c r="BH85" s="192"/>
      <c r="BI85" s="192"/>
      <c r="BJ85" s="192"/>
      <c r="BK85" s="192"/>
      <c r="BL85" s="192"/>
      <c r="BM85" s="192"/>
      <c r="BN85" s="192"/>
      <c r="BO85" s="192"/>
      <c r="BP85" s="192"/>
      <c r="BQ85" s="192"/>
      <c r="BR85" s="192"/>
      <c r="BS85" s="192"/>
      <c r="BT85" s="192"/>
      <c r="BU85" s="192"/>
      <c r="BV85" s="192"/>
    </row>
    <row r="86" spans="1:74">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c r="AT86" s="192"/>
      <c r="AU86" s="192"/>
      <c r="AV86" s="192"/>
      <c r="AW86" s="192"/>
      <c r="AX86" s="192"/>
      <c r="AY86" s="192"/>
      <c r="AZ86" s="192"/>
      <c r="BA86" s="192"/>
      <c r="BB86" s="192"/>
      <c r="BC86" s="192"/>
      <c r="BD86" s="192"/>
      <c r="BE86" s="192"/>
      <c r="BF86" s="192"/>
      <c r="BG86" s="192"/>
      <c r="BH86" s="192"/>
      <c r="BI86" s="192"/>
      <c r="BJ86" s="192"/>
      <c r="BK86" s="192"/>
      <c r="BL86" s="192"/>
      <c r="BM86" s="192"/>
      <c r="BN86" s="192"/>
      <c r="BO86" s="192"/>
      <c r="BP86" s="192"/>
      <c r="BQ86" s="192"/>
      <c r="BR86" s="192"/>
      <c r="BS86" s="192"/>
      <c r="BT86" s="192"/>
      <c r="BU86" s="192"/>
      <c r="BV86" s="192"/>
    </row>
    <row r="87" spans="1:74">
      <c r="A87" s="192"/>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2"/>
      <c r="BB87" s="192"/>
      <c r="BC87" s="192"/>
      <c r="BD87" s="192"/>
      <c r="BE87" s="192"/>
      <c r="BF87" s="192"/>
      <c r="BG87" s="192"/>
      <c r="BH87" s="192"/>
      <c r="BI87" s="192"/>
      <c r="BJ87" s="192"/>
      <c r="BK87" s="192"/>
      <c r="BL87" s="192"/>
      <c r="BM87" s="192"/>
      <c r="BN87" s="192"/>
      <c r="BO87" s="192"/>
      <c r="BP87" s="192"/>
      <c r="BQ87" s="192"/>
      <c r="BR87" s="192"/>
      <c r="BS87" s="192"/>
      <c r="BT87" s="192"/>
      <c r="BU87" s="192"/>
      <c r="BV87" s="192"/>
    </row>
    <row r="88" spans="1:74">
      <c r="A88" s="192"/>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c r="AU88" s="192"/>
      <c r="AV88" s="192"/>
      <c r="AW88" s="192"/>
      <c r="AX88" s="192"/>
      <c r="AY88" s="192"/>
      <c r="AZ88" s="192"/>
      <c r="BA88" s="192"/>
      <c r="BB88" s="192"/>
      <c r="BC88" s="192"/>
      <c r="BD88" s="192"/>
      <c r="BE88" s="192"/>
      <c r="BF88" s="192"/>
      <c r="BG88" s="192"/>
      <c r="BH88" s="192"/>
      <c r="BI88" s="192"/>
      <c r="BJ88" s="192"/>
      <c r="BK88" s="192"/>
      <c r="BL88" s="192"/>
      <c r="BM88" s="192"/>
      <c r="BN88" s="192"/>
      <c r="BO88" s="192"/>
      <c r="BP88" s="192"/>
      <c r="BQ88" s="192"/>
      <c r="BR88" s="192"/>
      <c r="BS88" s="192"/>
      <c r="BT88" s="192"/>
      <c r="BU88" s="192"/>
      <c r="BV88" s="192"/>
    </row>
    <row r="89" spans="1:74">
      <c r="A89" s="192"/>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row>
    <row r="90" spans="1:74">
      <c r="A90" s="192"/>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row>
    <row r="91" spans="1:74">
      <c r="A91" s="192"/>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c r="AT91" s="192"/>
      <c r="AU91" s="192"/>
      <c r="AV91" s="192"/>
      <c r="AW91" s="192"/>
      <c r="AX91" s="192"/>
      <c r="AY91" s="192"/>
      <c r="AZ91" s="192"/>
      <c r="BA91" s="192"/>
      <c r="BB91" s="192"/>
      <c r="BC91" s="192"/>
      <c r="BD91" s="192"/>
      <c r="BE91" s="192"/>
      <c r="BF91" s="192"/>
      <c r="BG91" s="192"/>
      <c r="BH91" s="192"/>
      <c r="BI91" s="192"/>
      <c r="BJ91" s="192"/>
      <c r="BK91" s="192"/>
      <c r="BL91" s="192"/>
      <c r="BM91" s="192"/>
      <c r="BN91" s="192"/>
      <c r="BO91" s="192"/>
      <c r="BP91" s="192"/>
      <c r="BQ91" s="192"/>
      <c r="BR91" s="192"/>
      <c r="BS91" s="192"/>
      <c r="BT91" s="192"/>
      <c r="BU91" s="192"/>
      <c r="BV91" s="192"/>
    </row>
    <row r="92" spans="1:74">
      <c r="A92" s="192"/>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row>
    <row r="93" spans="1:74">
      <c r="A93" s="192"/>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row>
    <row r="94" spans="1:74">
      <c r="A94" s="192"/>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c r="AT94" s="192"/>
      <c r="AU94" s="192"/>
      <c r="AV94" s="192"/>
      <c r="AW94" s="192"/>
      <c r="AX94" s="192"/>
      <c r="AY94" s="192"/>
      <c r="AZ94" s="192"/>
      <c r="BA94" s="192"/>
      <c r="BB94" s="192"/>
      <c r="BC94" s="192"/>
      <c r="BD94" s="192"/>
      <c r="BE94" s="192"/>
      <c r="BF94" s="192"/>
      <c r="BG94" s="192"/>
      <c r="BH94" s="192"/>
      <c r="BI94" s="192"/>
      <c r="BJ94" s="192"/>
      <c r="BK94" s="192"/>
      <c r="BL94" s="192"/>
      <c r="BM94" s="192"/>
      <c r="BN94" s="192"/>
      <c r="BO94" s="192"/>
      <c r="BP94" s="192"/>
      <c r="BQ94" s="192"/>
      <c r="BR94" s="192"/>
      <c r="BS94" s="192"/>
      <c r="BT94" s="192"/>
      <c r="BU94" s="192"/>
      <c r="BV94" s="192"/>
    </row>
    <row r="95" spans="1:74">
      <c r="A95" s="192"/>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c r="AT95" s="192"/>
      <c r="AU95" s="192"/>
      <c r="AV95" s="192"/>
      <c r="AW95" s="192"/>
      <c r="AX95" s="192"/>
      <c r="AY95" s="192"/>
      <c r="AZ95" s="192"/>
      <c r="BA95" s="192"/>
      <c r="BB95" s="192"/>
      <c r="BC95" s="192"/>
      <c r="BD95" s="192"/>
      <c r="BE95" s="192"/>
      <c r="BF95" s="192"/>
      <c r="BG95" s="192"/>
      <c r="BH95" s="192"/>
      <c r="BI95" s="192"/>
      <c r="BJ95" s="192"/>
      <c r="BK95" s="192"/>
      <c r="BL95" s="192"/>
      <c r="BM95" s="192"/>
      <c r="BN95" s="192"/>
      <c r="BO95" s="192"/>
      <c r="BP95" s="192"/>
      <c r="BQ95" s="192"/>
      <c r="BR95" s="192"/>
      <c r="BS95" s="192"/>
      <c r="BT95" s="192"/>
      <c r="BU95" s="192"/>
      <c r="BV95" s="192"/>
    </row>
    <row r="96" spans="1:74">
      <c r="A96" s="19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2"/>
      <c r="BB96" s="192"/>
      <c r="BC96" s="192"/>
      <c r="BD96" s="192"/>
      <c r="BE96" s="192"/>
      <c r="BF96" s="192"/>
      <c r="BG96" s="192"/>
      <c r="BH96" s="192"/>
      <c r="BI96" s="192"/>
      <c r="BJ96" s="192"/>
      <c r="BK96" s="192"/>
      <c r="BL96" s="192"/>
      <c r="BM96" s="192"/>
      <c r="BN96" s="192"/>
      <c r="BO96" s="192"/>
      <c r="BP96" s="192"/>
      <c r="BQ96" s="192"/>
      <c r="BR96" s="192"/>
      <c r="BS96" s="192"/>
      <c r="BT96" s="192"/>
      <c r="BU96" s="192"/>
      <c r="BV96" s="192"/>
    </row>
    <row r="97" spans="1:74">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2"/>
      <c r="AV97" s="192"/>
      <c r="AW97" s="192"/>
      <c r="AX97" s="192"/>
      <c r="AY97" s="192"/>
      <c r="AZ97" s="192"/>
      <c r="BA97" s="192"/>
      <c r="BB97" s="192"/>
      <c r="BC97" s="192"/>
      <c r="BD97" s="192"/>
      <c r="BE97" s="192"/>
      <c r="BF97" s="192"/>
      <c r="BG97" s="192"/>
      <c r="BH97" s="192"/>
      <c r="BI97" s="192"/>
      <c r="BJ97" s="192"/>
      <c r="BK97" s="192"/>
      <c r="BL97" s="192"/>
      <c r="BM97" s="192"/>
      <c r="BN97" s="192"/>
      <c r="BO97" s="192"/>
      <c r="BP97" s="192"/>
      <c r="BQ97" s="192"/>
      <c r="BR97" s="192"/>
      <c r="BS97" s="192"/>
      <c r="BT97" s="192"/>
      <c r="BU97" s="192"/>
      <c r="BV97" s="192"/>
    </row>
    <row r="98" spans="1:74">
      <c r="A98" s="192"/>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c r="AT98" s="192"/>
      <c r="AU98" s="192"/>
      <c r="AV98" s="192"/>
      <c r="AW98" s="192"/>
      <c r="AX98" s="192"/>
      <c r="AY98" s="192"/>
      <c r="AZ98" s="192"/>
      <c r="BA98" s="192"/>
      <c r="BB98" s="192"/>
      <c r="BC98" s="192"/>
      <c r="BD98" s="192"/>
      <c r="BE98" s="192"/>
      <c r="BF98" s="192"/>
      <c r="BG98" s="192"/>
      <c r="BH98" s="192"/>
      <c r="BI98" s="192"/>
      <c r="BJ98" s="192"/>
      <c r="BK98" s="192"/>
      <c r="BL98" s="192"/>
      <c r="BM98" s="192"/>
      <c r="BN98" s="192"/>
      <c r="BO98" s="192"/>
      <c r="BP98" s="192"/>
      <c r="BQ98" s="192"/>
      <c r="BR98" s="192"/>
      <c r="BS98" s="192"/>
      <c r="BT98" s="192"/>
      <c r="BU98" s="192"/>
      <c r="BV98" s="192"/>
    </row>
    <row r="99" spans="1:74">
      <c r="A99" s="192"/>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row>
    <row r="100" spans="1:74">
      <c r="A100" s="192"/>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row>
    <row r="101" spans="1:74">
      <c r="A101" s="192"/>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row>
    <row r="102" spans="1:74">
      <c r="A102" s="192"/>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2"/>
      <c r="BB102" s="192"/>
      <c r="BC102" s="192"/>
      <c r="BD102" s="192"/>
      <c r="BE102" s="192"/>
      <c r="BF102" s="192"/>
      <c r="BG102" s="192"/>
      <c r="BH102" s="192"/>
      <c r="BI102" s="192"/>
      <c r="BJ102" s="192"/>
      <c r="BK102" s="192"/>
      <c r="BL102" s="192"/>
      <c r="BM102" s="192"/>
      <c r="BN102" s="192"/>
      <c r="BO102" s="192"/>
      <c r="BP102" s="192"/>
      <c r="BQ102" s="192"/>
      <c r="BR102" s="192"/>
      <c r="BS102" s="192"/>
      <c r="BT102" s="192"/>
      <c r="BU102" s="192"/>
      <c r="BV102" s="192"/>
    </row>
    <row r="103" spans="1:74">
      <c r="A103" s="192"/>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row>
    <row r="104" spans="1:74">
      <c r="A104" s="192"/>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row>
    <row r="105" spans="1:74">
      <c r="A105" s="192"/>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2"/>
      <c r="BB105" s="192"/>
      <c r="BC105" s="192"/>
      <c r="BD105" s="192"/>
      <c r="BE105" s="192"/>
      <c r="BF105" s="192"/>
      <c r="BG105" s="192"/>
      <c r="BH105" s="192"/>
      <c r="BI105" s="192"/>
      <c r="BJ105" s="192"/>
      <c r="BK105" s="192"/>
      <c r="BL105" s="192"/>
      <c r="BM105" s="192"/>
      <c r="BN105" s="192"/>
      <c r="BO105" s="192"/>
      <c r="BP105" s="192"/>
      <c r="BQ105" s="192"/>
      <c r="BR105" s="192"/>
      <c r="BS105" s="192"/>
      <c r="BT105" s="192"/>
      <c r="BU105" s="192"/>
      <c r="BV105" s="192"/>
    </row>
    <row r="106" spans="1:74">
      <c r="A106" s="192"/>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row>
    <row r="107" spans="1:74">
      <c r="A107" s="192"/>
      <c r="B107" s="192"/>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row>
    <row r="108" spans="1:74">
      <c r="A108" s="192"/>
      <c r="B108" s="192"/>
      <c r="C108" s="192"/>
      <c r="D108" s="192"/>
      <c r="E108" s="192"/>
      <c r="F108" s="192"/>
      <c r="G108" s="192"/>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c r="AT108" s="192"/>
      <c r="AU108" s="192"/>
      <c r="AV108" s="192"/>
      <c r="AW108" s="192"/>
      <c r="AX108" s="192"/>
      <c r="AY108" s="192"/>
      <c r="AZ108" s="192"/>
      <c r="BA108" s="192"/>
      <c r="BB108" s="192"/>
      <c r="BC108" s="192"/>
      <c r="BD108" s="192"/>
      <c r="BE108" s="192"/>
      <c r="BF108" s="192"/>
      <c r="BG108" s="192"/>
      <c r="BH108" s="192"/>
      <c r="BI108" s="192"/>
      <c r="BJ108" s="192"/>
      <c r="BK108" s="192"/>
      <c r="BL108" s="192"/>
      <c r="BM108" s="192"/>
      <c r="BN108" s="192"/>
      <c r="BO108" s="192"/>
      <c r="BP108" s="192"/>
      <c r="BQ108" s="192"/>
      <c r="BR108" s="192"/>
      <c r="BS108" s="192"/>
      <c r="BT108" s="192"/>
      <c r="BU108" s="192"/>
      <c r="BV108" s="192"/>
    </row>
    <row r="109" spans="1:74">
      <c r="A109" s="192"/>
      <c r="B109" s="192"/>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c r="AT109" s="192"/>
      <c r="AU109" s="192"/>
      <c r="AV109" s="192"/>
      <c r="AW109" s="192"/>
      <c r="AX109" s="192"/>
      <c r="AY109" s="192"/>
      <c r="AZ109" s="192"/>
      <c r="BA109" s="192"/>
      <c r="BB109" s="192"/>
      <c r="BC109" s="192"/>
      <c r="BD109" s="192"/>
      <c r="BE109" s="192"/>
      <c r="BF109" s="192"/>
      <c r="BG109" s="192"/>
      <c r="BH109" s="192"/>
      <c r="BI109" s="192"/>
      <c r="BJ109" s="192"/>
      <c r="BK109" s="192"/>
      <c r="BL109" s="192"/>
      <c r="BM109" s="192"/>
      <c r="BN109" s="192"/>
      <c r="BO109" s="192"/>
      <c r="BP109" s="192"/>
      <c r="BQ109" s="192"/>
      <c r="BR109" s="192"/>
      <c r="BS109" s="192"/>
      <c r="BT109" s="192"/>
      <c r="BU109" s="192"/>
      <c r="BV109" s="192"/>
    </row>
    <row r="110" spans="1:74">
      <c r="A110" s="192"/>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2"/>
      <c r="AZ110" s="192"/>
      <c r="BA110" s="192"/>
      <c r="BB110" s="192"/>
      <c r="BC110" s="192"/>
      <c r="BD110" s="192"/>
      <c r="BE110" s="192"/>
      <c r="BF110" s="192"/>
      <c r="BG110" s="192"/>
      <c r="BH110" s="192"/>
      <c r="BI110" s="192"/>
      <c r="BJ110" s="192"/>
      <c r="BK110" s="192"/>
      <c r="BL110" s="192"/>
      <c r="BM110" s="192"/>
      <c r="BN110" s="192"/>
      <c r="BO110" s="192"/>
      <c r="BP110" s="192"/>
      <c r="BQ110" s="192"/>
      <c r="BR110" s="192"/>
      <c r="BS110" s="192"/>
      <c r="BT110" s="192"/>
      <c r="BU110" s="192"/>
      <c r="BV110" s="192"/>
    </row>
    <row r="111" spans="1:74">
      <c r="A111" s="192"/>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2"/>
      <c r="AZ111" s="192"/>
      <c r="BA111" s="192"/>
      <c r="BB111" s="192"/>
      <c r="BC111" s="192"/>
      <c r="BD111" s="192"/>
      <c r="BE111" s="192"/>
      <c r="BF111" s="192"/>
      <c r="BG111" s="192"/>
      <c r="BH111" s="192"/>
      <c r="BI111" s="192"/>
      <c r="BJ111" s="192"/>
      <c r="BK111" s="192"/>
      <c r="BL111" s="192"/>
      <c r="BM111" s="192"/>
      <c r="BN111" s="192"/>
      <c r="BO111" s="192"/>
      <c r="BP111" s="192"/>
      <c r="BQ111" s="192"/>
      <c r="BR111" s="192"/>
      <c r="BS111" s="192"/>
      <c r="BT111" s="192"/>
      <c r="BU111" s="192"/>
      <c r="BV111" s="192"/>
    </row>
    <row r="112" spans="1:74">
      <c r="A112" s="192"/>
      <c r="B112" s="192"/>
      <c r="C112" s="192"/>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2"/>
      <c r="AZ112" s="192"/>
      <c r="BA112" s="192"/>
      <c r="BB112" s="192"/>
      <c r="BC112" s="192"/>
      <c r="BD112" s="192"/>
      <c r="BE112" s="192"/>
      <c r="BF112" s="192"/>
      <c r="BG112" s="192"/>
      <c r="BH112" s="192"/>
      <c r="BI112" s="192"/>
      <c r="BJ112" s="192"/>
      <c r="BK112" s="192"/>
      <c r="BL112" s="192"/>
      <c r="BM112" s="192"/>
      <c r="BN112" s="192"/>
      <c r="BO112" s="192"/>
      <c r="BP112" s="192"/>
      <c r="BQ112" s="192"/>
      <c r="BR112" s="192"/>
      <c r="BS112" s="192"/>
      <c r="BT112" s="192"/>
      <c r="BU112" s="192"/>
      <c r="BV112" s="192"/>
    </row>
    <row r="113" spans="1:74">
      <c r="A113" s="192"/>
      <c r="B113" s="192"/>
      <c r="C113" s="192"/>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2"/>
      <c r="AZ113" s="192"/>
      <c r="BA113" s="192"/>
      <c r="BB113" s="192"/>
      <c r="BC113" s="192"/>
      <c r="BD113" s="192"/>
      <c r="BE113" s="192"/>
      <c r="BF113" s="192"/>
      <c r="BG113" s="192"/>
      <c r="BH113" s="192"/>
      <c r="BI113" s="192"/>
      <c r="BJ113" s="192"/>
      <c r="BK113" s="192"/>
      <c r="BL113" s="192"/>
      <c r="BM113" s="192"/>
      <c r="BN113" s="192"/>
      <c r="BO113" s="192"/>
      <c r="BP113" s="192"/>
      <c r="BQ113" s="192"/>
      <c r="BR113" s="192"/>
      <c r="BS113" s="192"/>
      <c r="BT113" s="192"/>
      <c r="BU113" s="192"/>
      <c r="BV113" s="192"/>
    </row>
    <row r="114" spans="1:74">
      <c r="A114" s="192"/>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c r="BG114" s="192"/>
      <c r="BH114" s="192"/>
      <c r="BI114" s="192"/>
      <c r="BJ114" s="192"/>
      <c r="BK114" s="192"/>
      <c r="BL114" s="192"/>
      <c r="BM114" s="192"/>
      <c r="BN114" s="192"/>
      <c r="BO114" s="192"/>
      <c r="BP114" s="192"/>
      <c r="BQ114" s="192"/>
      <c r="BR114" s="192"/>
      <c r="BS114" s="192"/>
      <c r="BT114" s="192"/>
      <c r="BU114" s="192"/>
      <c r="BV114" s="192"/>
    </row>
    <row r="115" spans="1:74">
      <c r="A115" s="192"/>
      <c r="B115" s="192"/>
      <c r="C115" s="192"/>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c r="BO115" s="192"/>
      <c r="BP115" s="192"/>
      <c r="BQ115" s="192"/>
      <c r="BR115" s="192"/>
      <c r="BS115" s="192"/>
      <c r="BT115" s="192"/>
      <c r="BU115" s="192"/>
      <c r="BV115" s="192"/>
    </row>
    <row r="116" spans="1:74">
      <c r="A116" s="192"/>
      <c r="B116" s="192"/>
      <c r="C116" s="192"/>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2"/>
      <c r="AZ116" s="192"/>
      <c r="BA116" s="192"/>
      <c r="BB116" s="192"/>
      <c r="BC116" s="192"/>
      <c r="BD116" s="192"/>
      <c r="BE116" s="192"/>
      <c r="BF116" s="192"/>
      <c r="BG116" s="192"/>
      <c r="BH116" s="192"/>
      <c r="BI116" s="192"/>
      <c r="BJ116" s="192"/>
      <c r="BK116" s="192"/>
      <c r="BL116" s="192"/>
      <c r="BM116" s="192"/>
      <c r="BN116" s="192"/>
      <c r="BO116" s="192"/>
      <c r="BP116" s="192"/>
      <c r="BQ116" s="192"/>
      <c r="BR116" s="192"/>
      <c r="BS116" s="192"/>
      <c r="BT116" s="192"/>
      <c r="BU116" s="192"/>
      <c r="BV116" s="192"/>
    </row>
    <row r="117" spans="1:74">
      <c r="A117" s="192"/>
      <c r="B117" s="192"/>
      <c r="C117" s="192"/>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2"/>
      <c r="AZ117" s="192"/>
      <c r="BA117" s="192"/>
      <c r="BB117" s="192"/>
      <c r="BC117" s="192"/>
      <c r="BD117" s="192"/>
      <c r="BE117" s="192"/>
      <c r="BF117" s="192"/>
      <c r="BG117" s="192"/>
      <c r="BH117" s="192"/>
      <c r="BI117" s="192"/>
      <c r="BJ117" s="192"/>
      <c r="BK117" s="192"/>
      <c r="BL117" s="192"/>
      <c r="BM117" s="192"/>
      <c r="BN117" s="192"/>
      <c r="BO117" s="192"/>
      <c r="BP117" s="192"/>
      <c r="BQ117" s="192"/>
      <c r="BR117" s="192"/>
      <c r="BS117" s="192"/>
      <c r="BT117" s="192"/>
      <c r="BU117" s="192"/>
      <c r="BV117" s="192"/>
    </row>
    <row r="118" spans="1:74">
      <c r="A118" s="192"/>
      <c r="B118" s="192"/>
      <c r="C118" s="192"/>
      <c r="D118" s="192"/>
      <c r="E118" s="192"/>
      <c r="F118" s="192"/>
      <c r="G118" s="192"/>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c r="AT118" s="192"/>
      <c r="AU118" s="192"/>
      <c r="AV118" s="192"/>
      <c r="AW118" s="192"/>
      <c r="AX118" s="192"/>
      <c r="AY118" s="192"/>
      <c r="AZ118" s="192"/>
      <c r="BA118" s="192"/>
      <c r="BB118" s="192"/>
      <c r="BC118" s="192"/>
      <c r="BD118" s="192"/>
      <c r="BE118" s="192"/>
      <c r="BF118" s="192"/>
      <c r="BG118" s="192"/>
      <c r="BH118" s="192"/>
      <c r="BI118" s="192"/>
      <c r="BJ118" s="192"/>
      <c r="BK118" s="192"/>
      <c r="BL118" s="192"/>
      <c r="BM118" s="192"/>
      <c r="BN118" s="192"/>
      <c r="BO118" s="192"/>
      <c r="BP118" s="192"/>
      <c r="BQ118" s="192"/>
      <c r="BR118" s="192"/>
      <c r="BS118" s="192"/>
      <c r="BT118" s="192"/>
      <c r="BU118" s="192"/>
      <c r="BV118" s="192"/>
    </row>
    <row r="119" spans="1:74">
      <c r="A119" s="192"/>
      <c r="B119" s="192"/>
      <c r="C119" s="192"/>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c r="AT119" s="192"/>
      <c r="AU119" s="192"/>
      <c r="AV119" s="192"/>
      <c r="AW119" s="192"/>
      <c r="AX119" s="192"/>
      <c r="AY119" s="192"/>
      <c r="AZ119" s="192"/>
      <c r="BA119" s="192"/>
      <c r="BB119" s="192"/>
      <c r="BC119" s="192"/>
      <c r="BD119" s="192"/>
      <c r="BE119" s="192"/>
      <c r="BF119" s="192"/>
      <c r="BG119" s="192"/>
      <c r="BH119" s="192"/>
      <c r="BI119" s="192"/>
      <c r="BJ119" s="192"/>
      <c r="BK119" s="192"/>
      <c r="BL119" s="192"/>
      <c r="BM119" s="192"/>
      <c r="BN119" s="192"/>
      <c r="BO119" s="192"/>
      <c r="BP119" s="192"/>
      <c r="BQ119" s="192"/>
      <c r="BR119" s="192"/>
      <c r="BS119" s="192"/>
      <c r="BT119" s="192"/>
      <c r="BU119" s="192"/>
      <c r="BV119" s="192"/>
    </row>
    <row r="120" spans="1:74">
      <c r="A120" s="192"/>
      <c r="B120" s="192"/>
      <c r="C120" s="192"/>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c r="AT120" s="192"/>
      <c r="AU120" s="192"/>
      <c r="AV120" s="192"/>
      <c r="AW120" s="192"/>
      <c r="AX120" s="192"/>
      <c r="AY120" s="192"/>
      <c r="AZ120" s="192"/>
      <c r="BA120" s="192"/>
      <c r="BB120" s="192"/>
      <c r="BC120" s="192"/>
      <c r="BD120" s="192"/>
      <c r="BE120" s="192"/>
      <c r="BF120" s="192"/>
      <c r="BG120" s="192"/>
      <c r="BH120" s="192"/>
      <c r="BI120" s="192"/>
      <c r="BJ120" s="192"/>
      <c r="BK120" s="192"/>
      <c r="BL120" s="192"/>
      <c r="BM120" s="192"/>
      <c r="BN120" s="192"/>
      <c r="BO120" s="192"/>
      <c r="BP120" s="192"/>
      <c r="BQ120" s="192"/>
      <c r="BR120" s="192"/>
      <c r="BS120" s="192"/>
      <c r="BT120" s="192"/>
      <c r="BU120" s="192"/>
      <c r="BV120" s="192"/>
    </row>
    <row r="121" spans="1:74">
      <c r="A121" s="192"/>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AW121" s="192"/>
      <c r="AX121" s="192"/>
      <c r="AY121" s="192"/>
      <c r="AZ121" s="192"/>
      <c r="BA121" s="192"/>
      <c r="BB121" s="192"/>
      <c r="BC121" s="192"/>
      <c r="BD121" s="192"/>
      <c r="BE121" s="192"/>
      <c r="BF121" s="192"/>
      <c r="BG121" s="192"/>
      <c r="BH121" s="192"/>
      <c r="BI121" s="192"/>
      <c r="BJ121" s="192"/>
      <c r="BK121" s="192"/>
      <c r="BL121" s="192"/>
      <c r="BM121" s="192"/>
      <c r="BN121" s="192"/>
      <c r="BO121" s="192"/>
      <c r="BP121" s="192"/>
      <c r="BQ121" s="192"/>
      <c r="BR121" s="192"/>
      <c r="BS121" s="192"/>
      <c r="BT121" s="192"/>
      <c r="BU121" s="192"/>
      <c r="BV121" s="192"/>
    </row>
    <row r="122" spans="1:74">
      <c r="A122" s="192"/>
      <c r="B122" s="192"/>
      <c r="C122" s="192"/>
      <c r="D122" s="192"/>
      <c r="E122" s="192"/>
      <c r="F122" s="192"/>
      <c r="G122" s="192"/>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c r="AT122" s="192"/>
      <c r="AU122" s="192"/>
      <c r="AV122" s="192"/>
      <c r="AW122" s="192"/>
      <c r="AX122" s="192"/>
      <c r="AY122" s="192"/>
      <c r="AZ122" s="192"/>
      <c r="BA122" s="192"/>
      <c r="BB122" s="192"/>
      <c r="BC122" s="192"/>
      <c r="BD122" s="192"/>
      <c r="BE122" s="192"/>
      <c r="BF122" s="192"/>
      <c r="BG122" s="192"/>
      <c r="BH122" s="192"/>
      <c r="BI122" s="192"/>
      <c r="BJ122" s="192"/>
      <c r="BK122" s="192"/>
      <c r="BL122" s="192"/>
      <c r="BM122" s="192"/>
      <c r="BN122" s="192"/>
      <c r="BO122" s="192"/>
      <c r="BP122" s="192"/>
      <c r="BQ122" s="192"/>
      <c r="BR122" s="192"/>
      <c r="BS122" s="192"/>
      <c r="BT122" s="192"/>
      <c r="BU122" s="192"/>
      <c r="BV122" s="192"/>
    </row>
    <row r="123" spans="1:74">
      <c r="A123" s="192"/>
      <c r="B123" s="192"/>
      <c r="C123" s="192"/>
      <c r="D123" s="192"/>
      <c r="E123" s="192"/>
      <c r="F123" s="192"/>
      <c r="G123" s="192"/>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c r="AT123" s="192"/>
      <c r="AU123" s="192"/>
      <c r="AV123" s="192"/>
      <c r="AW123" s="192"/>
      <c r="AX123" s="192"/>
      <c r="AY123" s="192"/>
      <c r="AZ123" s="192"/>
      <c r="BA123" s="192"/>
      <c r="BB123" s="192"/>
      <c r="BC123" s="192"/>
      <c r="BD123" s="192"/>
      <c r="BE123" s="192"/>
      <c r="BF123" s="192"/>
      <c r="BG123" s="192"/>
      <c r="BH123" s="192"/>
      <c r="BI123" s="192"/>
      <c r="BJ123" s="192"/>
      <c r="BK123" s="192"/>
      <c r="BL123" s="192"/>
      <c r="BM123" s="192"/>
      <c r="BN123" s="192"/>
      <c r="BO123" s="192"/>
      <c r="BP123" s="192"/>
      <c r="BQ123" s="192"/>
      <c r="BR123" s="192"/>
      <c r="BS123" s="192"/>
      <c r="BT123" s="192"/>
      <c r="BU123" s="192"/>
      <c r="BV123" s="192"/>
    </row>
    <row r="124" spans="1:74">
      <c r="A124" s="192"/>
      <c r="B124" s="192"/>
      <c r="C124" s="192"/>
      <c r="D124" s="192"/>
      <c r="E124" s="192"/>
      <c r="F124" s="192"/>
      <c r="G124" s="192"/>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c r="AT124" s="192"/>
      <c r="AU124" s="192"/>
      <c r="AV124" s="192"/>
      <c r="AW124" s="192"/>
      <c r="AX124" s="192"/>
      <c r="AY124" s="192"/>
      <c r="AZ124" s="192"/>
      <c r="BA124" s="192"/>
      <c r="BB124" s="192"/>
      <c r="BC124" s="192"/>
      <c r="BD124" s="192"/>
      <c r="BE124" s="192"/>
      <c r="BF124" s="192"/>
      <c r="BG124" s="192"/>
      <c r="BH124" s="192"/>
      <c r="BI124" s="192"/>
      <c r="BJ124" s="192"/>
      <c r="BK124" s="192"/>
      <c r="BL124" s="192"/>
      <c r="BM124" s="192"/>
      <c r="BN124" s="192"/>
      <c r="BO124" s="192"/>
      <c r="BP124" s="192"/>
      <c r="BQ124" s="192"/>
      <c r="BR124" s="192"/>
      <c r="BS124" s="192"/>
      <c r="BT124" s="192"/>
      <c r="BU124" s="192"/>
      <c r="BV124" s="192"/>
    </row>
    <row r="125" spans="1:74">
      <c r="A125" s="192"/>
      <c r="B125" s="192"/>
      <c r="C125" s="192"/>
      <c r="D125" s="192"/>
      <c r="E125" s="192"/>
      <c r="F125" s="192"/>
      <c r="G125" s="192"/>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c r="AT125" s="192"/>
      <c r="AU125" s="192"/>
      <c r="AV125" s="192"/>
      <c r="AW125" s="192"/>
      <c r="AX125" s="192"/>
      <c r="AY125" s="192"/>
      <c r="AZ125" s="192"/>
      <c r="BA125" s="192"/>
      <c r="BB125" s="192"/>
      <c r="BC125" s="192"/>
      <c r="BD125" s="192"/>
      <c r="BE125" s="192"/>
      <c r="BF125" s="192"/>
      <c r="BG125" s="192"/>
      <c r="BH125" s="192"/>
      <c r="BI125" s="192"/>
      <c r="BJ125" s="192"/>
      <c r="BK125" s="192"/>
      <c r="BL125" s="192"/>
      <c r="BM125" s="192"/>
      <c r="BN125" s="192"/>
      <c r="BO125" s="192"/>
      <c r="BP125" s="192"/>
      <c r="BQ125" s="192"/>
      <c r="BR125" s="192"/>
      <c r="BS125" s="192"/>
      <c r="BT125" s="192"/>
      <c r="BU125" s="192"/>
      <c r="BV125" s="192"/>
    </row>
    <row r="126" spans="1:74">
      <c r="A126" s="192"/>
      <c r="B126" s="192"/>
      <c r="C126" s="192"/>
      <c r="D126" s="192"/>
      <c r="E126" s="192"/>
      <c r="F126" s="192"/>
      <c r="G126" s="192"/>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c r="AT126" s="192"/>
      <c r="AU126" s="192"/>
      <c r="AV126" s="192"/>
      <c r="AW126" s="192"/>
      <c r="AX126" s="192"/>
      <c r="AY126" s="192"/>
      <c r="AZ126" s="192"/>
      <c r="BA126" s="192"/>
      <c r="BB126" s="192"/>
      <c r="BC126" s="192"/>
      <c r="BD126" s="192"/>
      <c r="BE126" s="192"/>
      <c r="BF126" s="192"/>
      <c r="BG126" s="192"/>
      <c r="BH126" s="192"/>
      <c r="BI126" s="192"/>
      <c r="BJ126" s="192"/>
      <c r="BK126" s="192"/>
      <c r="BL126" s="192"/>
      <c r="BM126" s="192"/>
      <c r="BN126" s="192"/>
      <c r="BO126" s="192"/>
      <c r="BP126" s="192"/>
      <c r="BQ126" s="192"/>
      <c r="BR126" s="192"/>
      <c r="BS126" s="192"/>
      <c r="BT126" s="192"/>
      <c r="BU126" s="192"/>
      <c r="BV126" s="192"/>
    </row>
    <row r="127" spans="1:74">
      <c r="A127" s="192"/>
      <c r="B127" s="192"/>
      <c r="C127" s="192"/>
      <c r="D127" s="192"/>
      <c r="E127" s="192"/>
      <c r="F127" s="192"/>
      <c r="G127" s="192"/>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c r="AT127" s="192"/>
      <c r="AU127" s="192"/>
      <c r="AV127" s="192"/>
      <c r="AW127" s="192"/>
      <c r="AX127" s="192"/>
      <c r="AY127" s="192"/>
      <c r="AZ127" s="192"/>
      <c r="BA127" s="192"/>
      <c r="BB127" s="192"/>
      <c r="BC127" s="192"/>
      <c r="BD127" s="192"/>
      <c r="BE127" s="192"/>
      <c r="BF127" s="192"/>
      <c r="BG127" s="192"/>
      <c r="BH127" s="192"/>
      <c r="BI127" s="192"/>
      <c r="BJ127" s="192"/>
      <c r="BK127" s="192"/>
      <c r="BL127" s="192"/>
      <c r="BM127" s="192"/>
      <c r="BN127" s="192"/>
      <c r="BO127" s="192"/>
      <c r="BP127" s="192"/>
      <c r="BQ127" s="192"/>
      <c r="BR127" s="192"/>
      <c r="BS127" s="192"/>
      <c r="BT127" s="192"/>
      <c r="BU127" s="192"/>
      <c r="BV127" s="192"/>
    </row>
    <row r="128" spans="1:74">
      <c r="A128" s="192"/>
      <c r="B128" s="192"/>
      <c r="C128" s="192"/>
      <c r="D128" s="192"/>
      <c r="E128" s="192"/>
      <c r="F128" s="192"/>
      <c r="G128" s="192"/>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c r="AT128" s="192"/>
      <c r="AU128" s="192"/>
      <c r="AV128" s="192"/>
      <c r="AW128" s="192"/>
      <c r="AX128" s="192"/>
      <c r="AY128" s="192"/>
      <c r="AZ128" s="192"/>
      <c r="BA128" s="192"/>
      <c r="BB128" s="192"/>
      <c r="BC128" s="192"/>
      <c r="BD128" s="192"/>
      <c r="BE128" s="192"/>
      <c r="BF128" s="192"/>
      <c r="BG128" s="192"/>
      <c r="BH128" s="192"/>
      <c r="BI128" s="192"/>
      <c r="BJ128" s="192"/>
      <c r="BK128" s="192"/>
      <c r="BL128" s="192"/>
      <c r="BM128" s="192"/>
      <c r="BN128" s="192"/>
      <c r="BO128" s="192"/>
      <c r="BP128" s="192"/>
      <c r="BQ128" s="192"/>
      <c r="BR128" s="192"/>
      <c r="BS128" s="192"/>
      <c r="BT128" s="192"/>
      <c r="BU128" s="192"/>
      <c r="BV128" s="192"/>
    </row>
    <row r="129" spans="1:74">
      <c r="A129" s="192"/>
      <c r="B129" s="192"/>
      <c r="C129" s="192"/>
      <c r="D129" s="192"/>
      <c r="E129" s="192"/>
      <c r="F129" s="192"/>
      <c r="G129" s="192"/>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c r="AT129" s="192"/>
      <c r="AU129" s="192"/>
      <c r="AV129" s="192"/>
      <c r="AW129" s="192"/>
      <c r="AX129" s="192"/>
      <c r="AY129" s="192"/>
      <c r="AZ129" s="192"/>
      <c r="BA129" s="192"/>
      <c r="BB129" s="192"/>
      <c r="BC129" s="192"/>
      <c r="BD129" s="192"/>
      <c r="BE129" s="192"/>
      <c r="BF129" s="192"/>
      <c r="BG129" s="192"/>
      <c r="BH129" s="192"/>
      <c r="BI129" s="192"/>
      <c r="BJ129" s="192"/>
      <c r="BK129" s="192"/>
      <c r="BL129" s="192"/>
      <c r="BM129" s="192"/>
      <c r="BN129" s="192"/>
      <c r="BO129" s="192"/>
      <c r="BP129" s="192"/>
      <c r="BQ129" s="192"/>
      <c r="BR129" s="192"/>
      <c r="BS129" s="192"/>
      <c r="BT129" s="192"/>
      <c r="BU129" s="192"/>
      <c r="BV129" s="192"/>
    </row>
    <row r="130" spans="1:74">
      <c r="A130" s="192"/>
      <c r="B130" s="192"/>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c r="AT130" s="192"/>
      <c r="AU130" s="192"/>
      <c r="AV130" s="192"/>
      <c r="AW130" s="192"/>
      <c r="AX130" s="192"/>
      <c r="AY130" s="192"/>
      <c r="AZ130" s="192"/>
      <c r="BA130" s="192"/>
      <c r="BB130" s="192"/>
      <c r="BC130" s="192"/>
      <c r="BD130" s="192"/>
      <c r="BE130" s="192"/>
      <c r="BF130" s="192"/>
      <c r="BG130" s="192"/>
      <c r="BH130" s="192"/>
      <c r="BI130" s="192"/>
      <c r="BJ130" s="192"/>
      <c r="BK130" s="192"/>
      <c r="BL130" s="192"/>
      <c r="BM130" s="192"/>
      <c r="BN130" s="192"/>
      <c r="BO130" s="192"/>
      <c r="BP130" s="192"/>
      <c r="BQ130" s="192"/>
      <c r="BR130" s="192"/>
      <c r="BS130" s="192"/>
      <c r="BT130" s="192"/>
      <c r="BU130" s="192"/>
      <c r="BV130" s="192"/>
    </row>
    <row r="131" spans="1:74">
      <c r="A131" s="192"/>
      <c r="B131" s="192"/>
      <c r="C131" s="192"/>
      <c r="D131" s="192"/>
      <c r="E131" s="192"/>
      <c r="F131" s="192"/>
      <c r="G131" s="192"/>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c r="AT131" s="192"/>
      <c r="AU131" s="192"/>
      <c r="AV131" s="192"/>
      <c r="AW131" s="192"/>
      <c r="AX131" s="192"/>
      <c r="AY131" s="192"/>
      <c r="AZ131" s="192"/>
      <c r="BA131" s="192"/>
      <c r="BB131" s="192"/>
      <c r="BC131" s="192"/>
      <c r="BD131" s="192"/>
      <c r="BE131" s="192"/>
      <c r="BF131" s="192"/>
      <c r="BG131" s="192"/>
      <c r="BH131" s="192"/>
      <c r="BI131" s="192"/>
      <c r="BJ131" s="192"/>
      <c r="BK131" s="192"/>
      <c r="BL131" s="192"/>
      <c r="BM131" s="192"/>
      <c r="BN131" s="192"/>
      <c r="BO131" s="192"/>
      <c r="BP131" s="192"/>
      <c r="BQ131" s="192"/>
      <c r="BR131" s="192"/>
      <c r="BS131" s="192"/>
      <c r="BT131" s="192"/>
      <c r="BU131" s="192"/>
      <c r="BV131" s="192"/>
    </row>
    <row r="132" spans="1:74">
      <c r="A132" s="192"/>
      <c r="B132" s="192"/>
      <c r="C132" s="192"/>
      <c r="D132" s="192"/>
      <c r="E132" s="192"/>
      <c r="F132" s="192"/>
      <c r="G132" s="192"/>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c r="AT132" s="192"/>
      <c r="AU132" s="192"/>
      <c r="AV132" s="192"/>
      <c r="AW132" s="192"/>
      <c r="AX132" s="192"/>
      <c r="AY132" s="192"/>
      <c r="AZ132" s="192"/>
      <c r="BA132" s="192"/>
      <c r="BB132" s="192"/>
      <c r="BC132" s="192"/>
      <c r="BD132" s="192"/>
      <c r="BE132" s="192"/>
      <c r="BF132" s="192"/>
      <c r="BG132" s="192"/>
      <c r="BH132" s="192"/>
      <c r="BI132" s="192"/>
      <c r="BJ132" s="192"/>
      <c r="BK132" s="192"/>
      <c r="BL132" s="192"/>
      <c r="BM132" s="192"/>
      <c r="BN132" s="192"/>
      <c r="BO132" s="192"/>
      <c r="BP132" s="192"/>
      <c r="BQ132" s="192"/>
      <c r="BR132" s="192"/>
      <c r="BS132" s="192"/>
      <c r="BT132" s="192"/>
      <c r="BU132" s="192"/>
      <c r="BV132" s="192"/>
    </row>
    <row r="133" spans="1:74">
      <c r="A133" s="192"/>
      <c r="B133" s="192"/>
      <c r="C133" s="192"/>
      <c r="D133" s="192"/>
      <c r="E133" s="192"/>
      <c r="F133" s="192"/>
      <c r="G133" s="192"/>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c r="AT133" s="192"/>
      <c r="AU133" s="192"/>
      <c r="AV133" s="192"/>
      <c r="AW133" s="192"/>
      <c r="AX133" s="192"/>
      <c r="AY133" s="192"/>
      <c r="AZ133" s="192"/>
      <c r="BA133" s="192"/>
      <c r="BB133" s="192"/>
      <c r="BC133" s="192"/>
      <c r="BD133" s="192"/>
      <c r="BE133" s="192"/>
      <c r="BF133" s="192"/>
      <c r="BG133" s="192"/>
      <c r="BH133" s="192"/>
      <c r="BI133" s="192"/>
      <c r="BJ133" s="192"/>
      <c r="BK133" s="192"/>
      <c r="BL133" s="192"/>
      <c r="BM133" s="192"/>
      <c r="BN133" s="192"/>
      <c r="BO133" s="192"/>
      <c r="BP133" s="192"/>
      <c r="BQ133" s="192"/>
      <c r="BR133" s="192"/>
      <c r="BS133" s="192"/>
      <c r="BT133" s="192"/>
      <c r="BU133" s="192"/>
      <c r="BV133" s="192"/>
    </row>
    <row r="134" spans="1:74">
      <c r="A134" s="192"/>
      <c r="B134" s="192"/>
      <c r="C134" s="192"/>
      <c r="D134" s="192"/>
      <c r="E134" s="192"/>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c r="AT134" s="192"/>
      <c r="AU134" s="192"/>
      <c r="AV134" s="192"/>
      <c r="AW134" s="192"/>
      <c r="AX134" s="192"/>
      <c r="AY134" s="192"/>
      <c r="AZ134" s="192"/>
      <c r="BA134" s="192"/>
      <c r="BB134" s="192"/>
      <c r="BC134" s="192"/>
      <c r="BD134" s="192"/>
      <c r="BE134" s="192"/>
      <c r="BF134" s="192"/>
      <c r="BG134" s="192"/>
      <c r="BH134" s="192"/>
      <c r="BI134" s="192"/>
      <c r="BJ134" s="192"/>
      <c r="BK134" s="192"/>
      <c r="BL134" s="192"/>
      <c r="BM134" s="192"/>
      <c r="BN134" s="192"/>
      <c r="BO134" s="192"/>
      <c r="BP134" s="192"/>
      <c r="BQ134" s="192"/>
      <c r="BR134" s="192"/>
      <c r="BS134" s="192"/>
      <c r="BT134" s="192"/>
      <c r="BU134" s="192"/>
      <c r="BV134" s="192"/>
    </row>
    <row r="135" spans="1:74">
      <c r="A135" s="192"/>
      <c r="B135" s="192"/>
      <c r="C135" s="192"/>
      <c r="D135" s="192"/>
      <c r="E135" s="192"/>
      <c r="F135" s="192"/>
      <c r="G135" s="192"/>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c r="AT135" s="192"/>
      <c r="AU135" s="192"/>
      <c r="AV135" s="192"/>
      <c r="AW135" s="192"/>
      <c r="AX135" s="192"/>
      <c r="AY135" s="192"/>
      <c r="AZ135" s="192"/>
      <c r="BA135" s="192"/>
      <c r="BB135" s="192"/>
      <c r="BC135" s="192"/>
      <c r="BD135" s="192"/>
      <c r="BE135" s="192"/>
      <c r="BF135" s="192"/>
      <c r="BG135" s="192"/>
      <c r="BH135" s="192"/>
      <c r="BI135" s="192"/>
      <c r="BJ135" s="192"/>
      <c r="BK135" s="192"/>
      <c r="BL135" s="192"/>
      <c r="BM135" s="192"/>
      <c r="BN135" s="192"/>
      <c r="BO135" s="192"/>
      <c r="BP135" s="192"/>
      <c r="BQ135" s="192"/>
      <c r="BR135" s="192"/>
      <c r="BS135" s="192"/>
      <c r="BT135" s="192"/>
      <c r="BU135" s="192"/>
      <c r="BV135" s="192"/>
    </row>
    <row r="136" spans="1:74">
      <c r="A136" s="192"/>
      <c r="B136" s="192"/>
      <c r="C136" s="192"/>
      <c r="D136" s="192"/>
      <c r="E136" s="192"/>
      <c r="F136" s="192"/>
      <c r="G136" s="192"/>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c r="AT136" s="192"/>
      <c r="AU136" s="192"/>
      <c r="AV136" s="192"/>
      <c r="AW136" s="192"/>
      <c r="AX136" s="192"/>
      <c r="AY136" s="192"/>
      <c r="AZ136" s="192"/>
      <c r="BA136" s="192"/>
      <c r="BB136" s="192"/>
      <c r="BC136" s="192"/>
      <c r="BD136" s="192"/>
      <c r="BE136" s="192"/>
      <c r="BF136" s="192"/>
      <c r="BG136" s="192"/>
      <c r="BH136" s="192"/>
      <c r="BI136" s="192"/>
      <c r="BJ136" s="192"/>
      <c r="BK136" s="192"/>
      <c r="BL136" s="192"/>
      <c r="BM136" s="192"/>
      <c r="BN136" s="192"/>
      <c r="BO136" s="192"/>
      <c r="BP136" s="192"/>
      <c r="BQ136" s="192"/>
      <c r="BR136" s="192"/>
      <c r="BS136" s="192"/>
      <c r="BT136" s="192"/>
      <c r="BU136" s="192"/>
      <c r="BV136" s="192"/>
    </row>
    <row r="137" spans="1:74">
      <c r="A137" s="192"/>
      <c r="B137" s="192"/>
      <c r="C137" s="192"/>
      <c r="D137" s="192"/>
      <c r="E137" s="192"/>
      <c r="F137" s="192"/>
      <c r="G137" s="192"/>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c r="AT137" s="192"/>
      <c r="AU137" s="192"/>
      <c r="AV137" s="192"/>
      <c r="AW137" s="192"/>
      <c r="AX137" s="192"/>
      <c r="AY137" s="192"/>
      <c r="AZ137" s="192"/>
      <c r="BA137" s="192"/>
      <c r="BB137" s="192"/>
      <c r="BC137" s="192"/>
      <c r="BD137" s="192"/>
      <c r="BE137" s="192"/>
      <c r="BF137" s="192"/>
      <c r="BG137" s="192"/>
      <c r="BH137" s="192"/>
      <c r="BI137" s="192"/>
      <c r="BJ137" s="192"/>
      <c r="BK137" s="192"/>
      <c r="BL137" s="192"/>
      <c r="BM137" s="192"/>
      <c r="BN137" s="192"/>
      <c r="BO137" s="192"/>
      <c r="BP137" s="192"/>
      <c r="BQ137" s="192"/>
      <c r="BR137" s="192"/>
      <c r="BS137" s="192"/>
      <c r="BT137" s="192"/>
      <c r="BU137" s="192"/>
      <c r="BV137" s="192"/>
    </row>
    <row r="138" spans="1:74">
      <c r="A138" s="192"/>
      <c r="B138" s="192"/>
      <c r="C138" s="192"/>
      <c r="D138" s="192"/>
      <c r="E138" s="192"/>
      <c r="F138" s="192"/>
      <c r="G138" s="192"/>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c r="AT138" s="192"/>
      <c r="AU138" s="192"/>
      <c r="AV138" s="192"/>
      <c r="AW138" s="192"/>
      <c r="AX138" s="192"/>
      <c r="AY138" s="192"/>
      <c r="AZ138" s="192"/>
      <c r="BA138" s="192"/>
      <c r="BB138" s="192"/>
      <c r="BC138" s="192"/>
      <c r="BD138" s="192"/>
      <c r="BE138" s="192"/>
      <c r="BF138" s="192"/>
      <c r="BG138" s="192"/>
      <c r="BH138" s="192"/>
      <c r="BI138" s="192"/>
      <c r="BJ138" s="192"/>
      <c r="BK138" s="192"/>
      <c r="BL138" s="192"/>
      <c r="BM138" s="192"/>
      <c r="BN138" s="192"/>
      <c r="BO138" s="192"/>
      <c r="BP138" s="192"/>
      <c r="BQ138" s="192"/>
      <c r="BR138" s="192"/>
      <c r="BS138" s="192"/>
      <c r="BT138" s="192"/>
      <c r="BU138" s="192"/>
      <c r="BV138" s="192"/>
    </row>
    <row r="139" spans="1:74">
      <c r="A139" s="192"/>
      <c r="B139" s="192"/>
      <c r="C139" s="192"/>
      <c r="D139" s="192"/>
      <c r="E139" s="192"/>
      <c r="F139" s="192"/>
      <c r="G139" s="192"/>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c r="AT139" s="192"/>
      <c r="AU139" s="192"/>
      <c r="AV139" s="192"/>
      <c r="AW139" s="192"/>
      <c r="AX139" s="192"/>
      <c r="AY139" s="192"/>
      <c r="AZ139" s="192"/>
      <c r="BA139" s="192"/>
      <c r="BB139" s="192"/>
      <c r="BC139" s="192"/>
      <c r="BD139" s="192"/>
      <c r="BE139" s="192"/>
      <c r="BF139" s="192"/>
      <c r="BG139" s="192"/>
      <c r="BH139" s="192"/>
      <c r="BI139" s="192"/>
      <c r="BJ139" s="192"/>
      <c r="BK139" s="192"/>
      <c r="BL139" s="192"/>
      <c r="BM139" s="192"/>
      <c r="BN139" s="192"/>
      <c r="BO139" s="192"/>
      <c r="BP139" s="192"/>
      <c r="BQ139" s="192"/>
      <c r="BR139" s="192"/>
      <c r="BS139" s="192"/>
      <c r="BT139" s="192"/>
      <c r="BU139" s="192"/>
      <c r="BV139" s="192"/>
    </row>
    <row r="140" spans="1:74">
      <c r="A140" s="192"/>
      <c r="B140" s="192"/>
      <c r="C140" s="192"/>
      <c r="D140" s="192"/>
      <c r="E140" s="192"/>
      <c r="F140" s="192"/>
      <c r="G140" s="192"/>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c r="BC140" s="192"/>
      <c r="BD140" s="192"/>
      <c r="BE140" s="192"/>
      <c r="BF140" s="192"/>
      <c r="BG140" s="192"/>
      <c r="BH140" s="192"/>
      <c r="BI140" s="192"/>
      <c r="BJ140" s="192"/>
      <c r="BK140" s="192"/>
      <c r="BL140" s="192"/>
      <c r="BM140" s="192"/>
      <c r="BN140" s="192"/>
      <c r="BO140" s="192"/>
      <c r="BP140" s="192"/>
      <c r="BQ140" s="192"/>
      <c r="BR140" s="192"/>
      <c r="BS140" s="192"/>
      <c r="BT140" s="192"/>
      <c r="BU140" s="192"/>
      <c r="BV140" s="192"/>
    </row>
    <row r="141" spans="1:74">
      <c r="A141" s="192"/>
      <c r="B141" s="192"/>
      <c r="C141" s="192"/>
      <c r="D141" s="192"/>
      <c r="E141" s="192"/>
      <c r="F141" s="192"/>
      <c r="G141" s="192"/>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c r="AT141" s="192"/>
      <c r="AU141" s="192"/>
      <c r="AV141" s="192"/>
      <c r="AW141" s="192"/>
      <c r="AX141" s="192"/>
      <c r="AY141" s="192"/>
      <c r="AZ141" s="192"/>
      <c r="BA141" s="192"/>
      <c r="BB141" s="192"/>
      <c r="BC141" s="192"/>
      <c r="BD141" s="192"/>
      <c r="BE141" s="192"/>
      <c r="BF141" s="192"/>
      <c r="BG141" s="192"/>
      <c r="BH141" s="192"/>
      <c r="BI141" s="192"/>
      <c r="BJ141" s="192"/>
      <c r="BK141" s="192"/>
      <c r="BL141" s="192"/>
      <c r="BM141" s="192"/>
      <c r="BN141" s="192"/>
      <c r="BO141" s="192"/>
      <c r="BP141" s="192"/>
      <c r="BQ141" s="192"/>
      <c r="BR141" s="192"/>
      <c r="BS141" s="192"/>
      <c r="BT141" s="192"/>
      <c r="BU141" s="192"/>
      <c r="BV141" s="192"/>
    </row>
    <row r="142" spans="1:74">
      <c r="A142" s="192"/>
      <c r="B142" s="192"/>
      <c r="C142" s="192"/>
      <c r="D142" s="192"/>
      <c r="E142" s="192"/>
      <c r="F142" s="192"/>
      <c r="G142" s="192"/>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c r="AT142" s="192"/>
      <c r="AU142" s="192"/>
      <c r="AV142" s="192"/>
      <c r="AW142" s="192"/>
      <c r="AX142" s="192"/>
      <c r="AY142" s="192"/>
      <c r="AZ142" s="192"/>
      <c r="BA142" s="192"/>
      <c r="BB142" s="192"/>
      <c r="BC142" s="192"/>
      <c r="BD142" s="192"/>
      <c r="BE142" s="192"/>
      <c r="BF142" s="192"/>
      <c r="BG142" s="192"/>
      <c r="BH142" s="192"/>
      <c r="BI142" s="192"/>
      <c r="BJ142" s="192"/>
      <c r="BK142" s="192"/>
      <c r="BL142" s="192"/>
      <c r="BM142" s="192"/>
      <c r="BN142" s="192"/>
      <c r="BO142" s="192"/>
      <c r="BP142" s="192"/>
      <c r="BQ142" s="192"/>
      <c r="BR142" s="192"/>
      <c r="BS142" s="192"/>
      <c r="BT142" s="192"/>
      <c r="BU142" s="192"/>
      <c r="BV142" s="192"/>
    </row>
    <row r="143" spans="1:74">
      <c r="A143" s="192"/>
      <c r="B143" s="192"/>
      <c r="C143" s="192"/>
      <c r="D143" s="192"/>
      <c r="E143" s="192"/>
      <c r="F143" s="192"/>
      <c r="G143" s="192"/>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c r="AT143" s="192"/>
      <c r="AU143" s="192"/>
      <c r="AV143" s="192"/>
      <c r="AW143" s="192"/>
      <c r="AX143" s="192"/>
      <c r="AY143" s="192"/>
      <c r="AZ143" s="192"/>
      <c r="BA143" s="192"/>
      <c r="BB143" s="192"/>
      <c r="BC143" s="192"/>
      <c r="BD143" s="192"/>
      <c r="BE143" s="192"/>
      <c r="BF143" s="192"/>
      <c r="BG143" s="192"/>
      <c r="BH143" s="192"/>
      <c r="BI143" s="192"/>
      <c r="BJ143" s="192"/>
      <c r="BK143" s="192"/>
      <c r="BL143" s="192"/>
      <c r="BM143" s="192"/>
      <c r="BN143" s="192"/>
      <c r="BO143" s="192"/>
      <c r="BP143" s="192"/>
      <c r="BQ143" s="192"/>
      <c r="BR143" s="192"/>
      <c r="BS143" s="192"/>
      <c r="BT143" s="192"/>
      <c r="BU143" s="192"/>
      <c r="BV143" s="192"/>
    </row>
    <row r="144" spans="1:74">
      <c r="A144" s="192"/>
      <c r="B144" s="192"/>
      <c r="C144" s="192"/>
      <c r="D144" s="192"/>
      <c r="E144" s="192"/>
      <c r="F144" s="192"/>
      <c r="G144" s="192"/>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c r="AT144" s="192"/>
      <c r="AU144" s="192"/>
      <c r="AV144" s="192"/>
      <c r="AW144" s="192"/>
      <c r="AX144" s="192"/>
      <c r="AY144" s="192"/>
      <c r="AZ144" s="192"/>
      <c r="BA144" s="192"/>
      <c r="BB144" s="192"/>
      <c r="BC144" s="192"/>
      <c r="BD144" s="192"/>
      <c r="BE144" s="192"/>
      <c r="BF144" s="192"/>
      <c r="BG144" s="192"/>
      <c r="BH144" s="192"/>
      <c r="BI144" s="192"/>
      <c r="BJ144" s="192"/>
      <c r="BK144" s="192"/>
      <c r="BL144" s="192"/>
      <c r="BM144" s="192"/>
      <c r="BN144" s="192"/>
      <c r="BO144" s="192"/>
      <c r="BP144" s="192"/>
      <c r="BQ144" s="192"/>
      <c r="BR144" s="192"/>
      <c r="BS144" s="192"/>
      <c r="BT144" s="192"/>
      <c r="BU144" s="192"/>
      <c r="BV144" s="192"/>
    </row>
    <row r="145" spans="1:74">
      <c r="A145" s="192"/>
      <c r="B145" s="192"/>
      <c r="C145" s="192"/>
      <c r="D145" s="192"/>
      <c r="E145" s="192"/>
      <c r="F145" s="192"/>
      <c r="G145" s="192"/>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c r="AT145" s="192"/>
      <c r="AU145" s="192"/>
      <c r="AV145" s="192"/>
      <c r="AW145" s="192"/>
      <c r="AX145" s="192"/>
      <c r="AY145" s="192"/>
      <c r="AZ145" s="192"/>
      <c r="BA145" s="192"/>
      <c r="BB145" s="192"/>
      <c r="BC145" s="192"/>
      <c r="BD145" s="192"/>
      <c r="BE145" s="192"/>
      <c r="BF145" s="192"/>
      <c r="BG145" s="192"/>
      <c r="BH145" s="192"/>
      <c r="BI145" s="192"/>
      <c r="BJ145" s="192"/>
      <c r="BK145" s="192"/>
      <c r="BL145" s="192"/>
      <c r="BM145" s="192"/>
      <c r="BN145" s="192"/>
      <c r="BO145" s="192"/>
      <c r="BP145" s="192"/>
      <c r="BQ145" s="192"/>
      <c r="BR145" s="192"/>
      <c r="BS145" s="192"/>
      <c r="BT145" s="192"/>
      <c r="BU145" s="192"/>
      <c r="BV145" s="192"/>
    </row>
    <row r="146" spans="1:74">
      <c r="A146" s="192"/>
      <c r="B146" s="192"/>
      <c r="C146" s="192"/>
      <c r="D146" s="192"/>
      <c r="E146" s="192"/>
      <c r="F146" s="192"/>
      <c r="G146" s="192"/>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c r="AT146" s="192"/>
      <c r="AU146" s="192"/>
      <c r="AV146" s="192"/>
      <c r="AW146" s="192"/>
      <c r="AX146" s="192"/>
      <c r="AY146" s="192"/>
      <c r="AZ146" s="192"/>
      <c r="BA146" s="192"/>
      <c r="BB146" s="192"/>
      <c r="BC146" s="192"/>
      <c r="BD146" s="192"/>
      <c r="BE146" s="192"/>
      <c r="BF146" s="192"/>
      <c r="BG146" s="192"/>
      <c r="BH146" s="192"/>
      <c r="BI146" s="192"/>
      <c r="BJ146" s="192"/>
      <c r="BK146" s="192"/>
      <c r="BL146" s="192"/>
      <c r="BM146" s="192"/>
      <c r="BN146" s="192"/>
      <c r="BO146" s="192"/>
      <c r="BP146" s="192"/>
      <c r="BQ146" s="192"/>
      <c r="BR146" s="192"/>
      <c r="BS146" s="192"/>
      <c r="BT146" s="192"/>
      <c r="BU146" s="192"/>
      <c r="BV146" s="192"/>
    </row>
    <row r="147" spans="1:74">
      <c r="A147" s="192"/>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2"/>
      <c r="BN147" s="192"/>
      <c r="BO147" s="192"/>
      <c r="BP147" s="192"/>
      <c r="BQ147" s="192"/>
      <c r="BR147" s="192"/>
      <c r="BS147" s="192"/>
      <c r="BT147" s="192"/>
      <c r="BU147" s="192"/>
      <c r="BV147" s="192"/>
    </row>
    <row r="148" spans="1:74">
      <c r="A148" s="192"/>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2"/>
      <c r="BN148" s="192"/>
      <c r="BO148" s="192"/>
      <c r="BP148" s="192"/>
      <c r="BQ148" s="192"/>
      <c r="BR148" s="192"/>
      <c r="BS148" s="192"/>
      <c r="BT148" s="192"/>
      <c r="BU148" s="192"/>
      <c r="BV148" s="192"/>
    </row>
    <row r="149" spans="1:74">
      <c r="A149" s="192"/>
      <c r="B149" s="192"/>
      <c r="C149" s="192"/>
      <c r="D149" s="192"/>
      <c r="E149" s="192"/>
      <c r="F149" s="192"/>
      <c r="G149" s="192"/>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c r="AT149" s="192"/>
      <c r="AU149" s="192"/>
      <c r="AV149" s="192"/>
      <c r="AW149" s="192"/>
      <c r="AX149" s="192"/>
      <c r="AY149" s="192"/>
      <c r="AZ149" s="192"/>
      <c r="BA149" s="192"/>
      <c r="BB149" s="192"/>
      <c r="BC149" s="192"/>
      <c r="BD149" s="192"/>
      <c r="BE149" s="192"/>
      <c r="BF149" s="192"/>
      <c r="BG149" s="192"/>
      <c r="BH149" s="192"/>
      <c r="BI149" s="192"/>
      <c r="BJ149" s="192"/>
      <c r="BK149" s="192"/>
      <c r="BL149" s="192"/>
      <c r="BM149" s="192"/>
      <c r="BN149" s="192"/>
      <c r="BO149" s="192"/>
      <c r="BP149" s="192"/>
      <c r="BQ149" s="192"/>
      <c r="BR149" s="192"/>
      <c r="BS149" s="192"/>
      <c r="BT149" s="192"/>
      <c r="BU149" s="192"/>
      <c r="BV149" s="192"/>
    </row>
    <row r="150" spans="1:74">
      <c r="A150" s="192"/>
      <c r="B150" s="192"/>
      <c r="C150" s="192"/>
      <c r="D150" s="192"/>
      <c r="E150" s="192"/>
      <c r="F150" s="192"/>
      <c r="G150" s="192"/>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c r="AT150" s="192"/>
      <c r="AU150" s="192"/>
      <c r="AV150" s="192"/>
      <c r="AW150" s="192"/>
      <c r="AX150" s="192"/>
      <c r="AY150" s="192"/>
      <c r="AZ150" s="192"/>
      <c r="BA150" s="192"/>
      <c r="BB150" s="192"/>
      <c r="BC150" s="192"/>
      <c r="BD150" s="192"/>
      <c r="BE150" s="192"/>
      <c r="BF150" s="192"/>
      <c r="BG150" s="192"/>
      <c r="BH150" s="192"/>
      <c r="BI150" s="192"/>
      <c r="BJ150" s="192"/>
      <c r="BK150" s="192"/>
      <c r="BL150" s="192"/>
      <c r="BM150" s="192"/>
      <c r="BN150" s="192"/>
      <c r="BO150" s="192"/>
      <c r="BP150" s="192"/>
      <c r="BQ150" s="192"/>
      <c r="BR150" s="192"/>
      <c r="BS150" s="192"/>
      <c r="BT150" s="192"/>
      <c r="BU150" s="192"/>
      <c r="BV150" s="192"/>
    </row>
    <row r="151" spans="1:74">
      <c r="A151" s="192"/>
      <c r="B151" s="192"/>
      <c r="C151" s="192"/>
      <c r="D151" s="192"/>
      <c r="E151" s="192"/>
      <c r="F151" s="192"/>
      <c r="G151" s="192"/>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c r="AT151" s="192"/>
      <c r="AU151" s="192"/>
      <c r="AV151" s="192"/>
      <c r="AW151" s="192"/>
      <c r="AX151" s="192"/>
      <c r="AY151" s="192"/>
      <c r="AZ151" s="192"/>
      <c r="BA151" s="192"/>
      <c r="BB151" s="192"/>
      <c r="BC151" s="192"/>
      <c r="BD151" s="192"/>
      <c r="BE151" s="192"/>
      <c r="BF151" s="192"/>
      <c r="BG151" s="192"/>
      <c r="BH151" s="192"/>
      <c r="BI151" s="192"/>
      <c r="BJ151" s="192"/>
      <c r="BK151" s="192"/>
      <c r="BL151" s="192"/>
      <c r="BM151" s="192"/>
      <c r="BN151" s="192"/>
      <c r="BO151" s="192"/>
      <c r="BP151" s="192"/>
      <c r="BQ151" s="192"/>
      <c r="BR151" s="192"/>
      <c r="BS151" s="192"/>
      <c r="BT151" s="192"/>
      <c r="BU151" s="192"/>
      <c r="BV151" s="192"/>
    </row>
    <row r="152" spans="1:74">
      <c r="A152" s="192"/>
      <c r="B152" s="192"/>
      <c r="C152" s="192"/>
      <c r="D152" s="192"/>
      <c r="E152" s="192"/>
      <c r="F152" s="192"/>
      <c r="G152" s="192"/>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c r="AT152" s="192"/>
      <c r="AU152" s="192"/>
      <c r="AV152" s="192"/>
      <c r="AW152" s="192"/>
      <c r="AX152" s="192"/>
      <c r="AY152" s="192"/>
      <c r="AZ152" s="192"/>
      <c r="BA152" s="192"/>
      <c r="BB152" s="192"/>
      <c r="BC152" s="192"/>
      <c r="BD152" s="192"/>
      <c r="BE152" s="192"/>
      <c r="BF152" s="192"/>
      <c r="BG152" s="192"/>
      <c r="BH152" s="192"/>
      <c r="BI152" s="192"/>
      <c r="BJ152" s="192"/>
      <c r="BK152" s="192"/>
      <c r="BL152" s="192"/>
      <c r="BM152" s="192"/>
      <c r="BN152" s="192"/>
      <c r="BO152" s="192"/>
      <c r="BP152" s="192"/>
      <c r="BQ152" s="192"/>
      <c r="BR152" s="192"/>
      <c r="BS152" s="192"/>
      <c r="BT152" s="192"/>
      <c r="BU152" s="192"/>
      <c r="BV152" s="192"/>
    </row>
    <row r="153" spans="1:74">
      <c r="A153" s="192"/>
      <c r="B153" s="192"/>
      <c r="C153" s="192"/>
      <c r="D153" s="192"/>
      <c r="E153" s="192"/>
      <c r="F153" s="192"/>
      <c r="G153" s="192"/>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c r="AT153" s="192"/>
      <c r="AU153" s="192"/>
      <c r="AV153" s="192"/>
      <c r="AW153" s="192"/>
      <c r="AX153" s="192"/>
      <c r="AY153" s="192"/>
      <c r="AZ153" s="192"/>
      <c r="BA153" s="192"/>
      <c r="BB153" s="192"/>
      <c r="BC153" s="192"/>
      <c r="BD153" s="192"/>
      <c r="BE153" s="192"/>
      <c r="BF153" s="192"/>
      <c r="BG153" s="192"/>
      <c r="BH153" s="192"/>
      <c r="BI153" s="192"/>
      <c r="BJ153" s="192"/>
      <c r="BK153" s="192"/>
      <c r="BL153" s="192"/>
      <c r="BM153" s="192"/>
      <c r="BN153" s="192"/>
      <c r="BO153" s="192"/>
      <c r="BP153" s="192"/>
      <c r="BQ153" s="192"/>
      <c r="BR153" s="192"/>
      <c r="BS153" s="192"/>
      <c r="BT153" s="192"/>
      <c r="BU153" s="192"/>
      <c r="BV153" s="192"/>
    </row>
    <row r="154" spans="1:74">
      <c r="A154" s="192"/>
      <c r="B154" s="192"/>
      <c r="C154" s="192"/>
      <c r="D154" s="192"/>
      <c r="E154" s="192"/>
      <c r="F154" s="192"/>
      <c r="G154" s="192"/>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2"/>
      <c r="AT154" s="192"/>
      <c r="AU154" s="192"/>
      <c r="AV154" s="192"/>
      <c r="AW154" s="192"/>
      <c r="AX154" s="192"/>
      <c r="AY154" s="192"/>
      <c r="AZ154" s="192"/>
      <c r="BA154" s="192"/>
      <c r="BB154" s="192"/>
      <c r="BC154" s="192"/>
      <c r="BD154" s="192"/>
      <c r="BE154" s="192"/>
      <c r="BF154" s="192"/>
      <c r="BG154" s="192"/>
      <c r="BH154" s="192"/>
      <c r="BI154" s="192"/>
      <c r="BJ154" s="192"/>
      <c r="BK154" s="192"/>
      <c r="BL154" s="192"/>
      <c r="BM154" s="192"/>
      <c r="BN154" s="192"/>
      <c r="BO154" s="192"/>
      <c r="BP154" s="192"/>
      <c r="BQ154" s="192"/>
      <c r="BR154" s="192"/>
      <c r="BS154" s="192"/>
      <c r="BT154" s="192"/>
      <c r="BU154" s="192"/>
      <c r="BV154" s="192"/>
    </row>
    <row r="155" spans="1:74">
      <c r="A155" s="192"/>
      <c r="B155" s="192"/>
      <c r="C155" s="192"/>
      <c r="D155" s="192"/>
      <c r="E155" s="192"/>
      <c r="F155" s="192"/>
      <c r="G155" s="192"/>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c r="AT155" s="192"/>
      <c r="AU155" s="192"/>
      <c r="AV155" s="192"/>
      <c r="AW155" s="192"/>
      <c r="AX155" s="192"/>
      <c r="AY155" s="192"/>
      <c r="AZ155" s="192"/>
      <c r="BA155" s="192"/>
      <c r="BB155" s="192"/>
      <c r="BC155" s="192"/>
      <c r="BD155" s="192"/>
      <c r="BE155" s="192"/>
      <c r="BF155" s="192"/>
      <c r="BG155" s="192"/>
      <c r="BH155" s="192"/>
      <c r="BI155" s="192"/>
      <c r="BJ155" s="192"/>
      <c r="BK155" s="192"/>
      <c r="BL155" s="192"/>
      <c r="BM155" s="192"/>
      <c r="BN155" s="192"/>
      <c r="BO155" s="192"/>
      <c r="BP155" s="192"/>
      <c r="BQ155" s="192"/>
      <c r="BR155" s="192"/>
      <c r="BS155" s="192"/>
      <c r="BT155" s="192"/>
      <c r="BU155" s="192"/>
      <c r="BV155" s="192"/>
    </row>
    <row r="156" spans="1:74">
      <c r="A156" s="192"/>
      <c r="B156" s="192"/>
      <c r="C156" s="192"/>
      <c r="D156" s="192"/>
      <c r="E156" s="192"/>
      <c r="F156" s="192"/>
      <c r="G156" s="192"/>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c r="AT156" s="192"/>
      <c r="AU156" s="192"/>
      <c r="AV156" s="192"/>
      <c r="AW156" s="192"/>
      <c r="AX156" s="192"/>
      <c r="AY156" s="192"/>
      <c r="AZ156" s="192"/>
      <c r="BA156" s="192"/>
      <c r="BB156" s="192"/>
      <c r="BC156" s="192"/>
      <c r="BD156" s="192"/>
      <c r="BE156" s="192"/>
      <c r="BF156" s="192"/>
      <c r="BG156" s="192"/>
      <c r="BH156" s="192"/>
      <c r="BI156" s="192"/>
      <c r="BJ156" s="192"/>
      <c r="BK156" s="192"/>
      <c r="BL156" s="192"/>
      <c r="BM156" s="192"/>
      <c r="BN156" s="192"/>
      <c r="BO156" s="192"/>
      <c r="BP156" s="192"/>
      <c r="BQ156" s="192"/>
      <c r="BR156" s="192"/>
      <c r="BS156" s="192"/>
      <c r="BT156" s="192"/>
      <c r="BU156" s="192"/>
      <c r="BV156" s="192"/>
    </row>
    <row r="157" spans="1:74">
      <c r="A157" s="192"/>
      <c r="B157" s="192"/>
      <c r="C157" s="192"/>
      <c r="D157" s="192"/>
      <c r="E157" s="192"/>
      <c r="F157" s="192"/>
      <c r="G157" s="192"/>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192"/>
      <c r="AY157" s="192"/>
      <c r="AZ157" s="192"/>
      <c r="BA157" s="192"/>
      <c r="BB157" s="192"/>
      <c r="BC157" s="192"/>
      <c r="BD157" s="192"/>
      <c r="BE157" s="192"/>
      <c r="BF157" s="192"/>
      <c r="BG157" s="192"/>
      <c r="BH157" s="192"/>
      <c r="BI157" s="192"/>
      <c r="BJ157" s="192"/>
      <c r="BK157" s="192"/>
      <c r="BL157" s="192"/>
      <c r="BM157" s="192"/>
      <c r="BN157" s="192"/>
      <c r="BO157" s="192"/>
      <c r="BP157" s="192"/>
      <c r="BQ157" s="192"/>
      <c r="BR157" s="192"/>
      <c r="BS157" s="192"/>
      <c r="BT157" s="192"/>
      <c r="BU157" s="192"/>
      <c r="BV157" s="192"/>
    </row>
    <row r="158" spans="1:74">
      <c r="A158" s="192"/>
      <c r="B158" s="192"/>
      <c r="C158" s="192"/>
      <c r="D158" s="192"/>
      <c r="E158" s="192"/>
      <c r="F158" s="192"/>
      <c r="G158" s="192"/>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c r="AT158" s="192"/>
      <c r="AU158" s="192"/>
      <c r="AV158" s="192"/>
      <c r="AW158" s="192"/>
      <c r="AX158" s="192"/>
      <c r="AY158" s="192"/>
      <c r="AZ158" s="192"/>
      <c r="BA158" s="192"/>
      <c r="BB158" s="192"/>
      <c r="BC158" s="192"/>
      <c r="BD158" s="192"/>
      <c r="BE158" s="192"/>
      <c r="BF158" s="192"/>
      <c r="BG158" s="192"/>
      <c r="BH158" s="192"/>
      <c r="BI158" s="192"/>
      <c r="BJ158" s="192"/>
      <c r="BK158" s="192"/>
      <c r="BL158" s="192"/>
      <c r="BM158" s="192"/>
      <c r="BN158" s="192"/>
      <c r="BO158" s="192"/>
      <c r="BP158" s="192"/>
      <c r="BQ158" s="192"/>
      <c r="BR158" s="192"/>
      <c r="BS158" s="192"/>
      <c r="BT158" s="192"/>
      <c r="BU158" s="192"/>
      <c r="BV158" s="192"/>
    </row>
    <row r="159" spans="1:74">
      <c r="A159" s="192"/>
      <c r="B159" s="192"/>
      <c r="C159" s="192"/>
      <c r="D159" s="192"/>
      <c r="E159" s="192"/>
      <c r="F159" s="192"/>
      <c r="G159" s="192"/>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2"/>
      <c r="BH159" s="192"/>
      <c r="BI159" s="192"/>
      <c r="BJ159" s="192"/>
      <c r="BK159" s="192"/>
      <c r="BL159" s="192"/>
      <c r="BM159" s="192"/>
      <c r="BN159" s="192"/>
      <c r="BO159" s="192"/>
      <c r="BP159" s="192"/>
      <c r="BQ159" s="192"/>
      <c r="BR159" s="192"/>
      <c r="BS159" s="192"/>
      <c r="BT159" s="192"/>
      <c r="BU159" s="192"/>
      <c r="BV159" s="192"/>
    </row>
    <row r="160" spans="1:74">
      <c r="A160" s="192"/>
      <c r="B160" s="192"/>
      <c r="C160" s="192"/>
      <c r="D160" s="192"/>
      <c r="E160" s="192"/>
      <c r="F160" s="192"/>
      <c r="G160" s="192"/>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c r="AT160" s="192"/>
      <c r="AU160" s="192"/>
      <c r="AV160" s="192"/>
      <c r="AW160" s="192"/>
      <c r="AX160" s="192"/>
      <c r="AY160" s="192"/>
      <c r="AZ160" s="192"/>
      <c r="BA160" s="192"/>
      <c r="BB160" s="192"/>
      <c r="BC160" s="192"/>
      <c r="BD160" s="192"/>
      <c r="BE160" s="192"/>
      <c r="BF160" s="192"/>
      <c r="BG160" s="192"/>
      <c r="BH160" s="192"/>
      <c r="BI160" s="192"/>
      <c r="BJ160" s="192"/>
      <c r="BK160" s="192"/>
      <c r="BL160" s="192"/>
      <c r="BM160" s="192"/>
      <c r="BN160" s="192"/>
      <c r="BO160" s="192"/>
      <c r="BP160" s="192"/>
      <c r="BQ160" s="192"/>
      <c r="BR160" s="192"/>
      <c r="BS160" s="192"/>
      <c r="BT160" s="192"/>
      <c r="BU160" s="192"/>
      <c r="BV160" s="192"/>
    </row>
    <row r="161" spans="1:74">
      <c r="A161" s="192"/>
      <c r="B161" s="192"/>
      <c r="C161" s="192"/>
      <c r="D161" s="192"/>
      <c r="E161" s="192"/>
      <c r="F161" s="192"/>
      <c r="G161" s="192"/>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c r="AT161" s="192"/>
      <c r="AU161" s="192"/>
      <c r="AV161" s="192"/>
      <c r="AW161" s="192"/>
      <c r="AX161" s="192"/>
      <c r="AY161" s="192"/>
      <c r="AZ161" s="192"/>
      <c r="BA161" s="192"/>
      <c r="BB161" s="192"/>
      <c r="BC161" s="192"/>
      <c r="BD161" s="192"/>
      <c r="BE161" s="192"/>
      <c r="BF161" s="192"/>
      <c r="BG161" s="192"/>
      <c r="BH161" s="192"/>
      <c r="BI161" s="192"/>
      <c r="BJ161" s="192"/>
      <c r="BK161" s="192"/>
      <c r="BL161" s="192"/>
      <c r="BM161" s="192"/>
      <c r="BN161" s="192"/>
      <c r="BO161" s="192"/>
      <c r="BP161" s="192"/>
      <c r="BQ161" s="192"/>
      <c r="BR161" s="192"/>
      <c r="BS161" s="192"/>
      <c r="BT161" s="192"/>
      <c r="BU161" s="192"/>
      <c r="BV161" s="192"/>
    </row>
    <row r="162" spans="1:74">
      <c r="A162" s="192"/>
      <c r="B162" s="192"/>
      <c r="C162" s="192"/>
      <c r="D162" s="192"/>
      <c r="E162" s="192"/>
      <c r="F162" s="192"/>
      <c r="G162" s="192"/>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2"/>
      <c r="AZ162" s="192"/>
      <c r="BA162" s="192"/>
      <c r="BB162" s="192"/>
      <c r="BC162" s="192"/>
      <c r="BD162" s="192"/>
      <c r="BE162" s="192"/>
      <c r="BF162" s="192"/>
      <c r="BG162" s="192"/>
      <c r="BH162" s="192"/>
      <c r="BI162" s="192"/>
      <c r="BJ162" s="192"/>
      <c r="BK162" s="192"/>
      <c r="BL162" s="192"/>
      <c r="BM162" s="192"/>
      <c r="BN162" s="192"/>
      <c r="BO162" s="192"/>
      <c r="BP162" s="192"/>
      <c r="BQ162" s="192"/>
      <c r="BR162" s="192"/>
      <c r="BS162" s="192"/>
      <c r="BT162" s="192"/>
      <c r="BU162" s="192"/>
      <c r="BV162" s="192"/>
    </row>
    <row r="163" spans="1:74">
      <c r="A163" s="192"/>
      <c r="B163" s="192"/>
      <c r="C163" s="192"/>
      <c r="D163" s="192"/>
      <c r="E163" s="192"/>
      <c r="F163" s="192"/>
      <c r="G163" s="192"/>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c r="AT163" s="192"/>
      <c r="AU163" s="192"/>
      <c r="AV163" s="192"/>
      <c r="AW163" s="192"/>
      <c r="AX163" s="192"/>
      <c r="AY163" s="192"/>
      <c r="AZ163" s="192"/>
      <c r="BA163" s="192"/>
      <c r="BB163" s="192"/>
      <c r="BC163" s="192"/>
      <c r="BD163" s="192"/>
      <c r="BE163" s="192"/>
      <c r="BF163" s="192"/>
      <c r="BG163" s="192"/>
      <c r="BH163" s="192"/>
      <c r="BI163" s="192"/>
      <c r="BJ163" s="192"/>
      <c r="BK163" s="192"/>
      <c r="BL163" s="192"/>
      <c r="BM163" s="192"/>
      <c r="BN163" s="192"/>
      <c r="BO163" s="192"/>
      <c r="BP163" s="192"/>
      <c r="BQ163" s="192"/>
      <c r="BR163" s="192"/>
      <c r="BS163" s="192"/>
      <c r="BT163" s="192"/>
      <c r="BU163" s="192"/>
      <c r="BV163" s="192"/>
    </row>
    <row r="164" spans="1:74">
      <c r="A164" s="192"/>
      <c r="B164" s="192"/>
      <c r="C164" s="192"/>
      <c r="D164" s="192"/>
      <c r="E164" s="192"/>
      <c r="F164" s="192"/>
      <c r="G164" s="192"/>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c r="AT164" s="192"/>
      <c r="AU164" s="192"/>
      <c r="AV164" s="192"/>
      <c r="AW164" s="192"/>
      <c r="AX164" s="192"/>
      <c r="AY164" s="192"/>
      <c r="AZ164" s="192"/>
      <c r="BA164" s="192"/>
      <c r="BB164" s="192"/>
      <c r="BC164" s="192"/>
      <c r="BD164" s="192"/>
      <c r="BE164" s="192"/>
      <c r="BF164" s="192"/>
      <c r="BG164" s="192"/>
      <c r="BH164" s="192"/>
      <c r="BI164" s="192"/>
      <c r="BJ164" s="192"/>
      <c r="BK164" s="192"/>
      <c r="BL164" s="192"/>
      <c r="BM164" s="192"/>
      <c r="BN164" s="192"/>
      <c r="BO164" s="192"/>
      <c r="BP164" s="192"/>
      <c r="BQ164" s="192"/>
      <c r="BR164" s="192"/>
      <c r="BS164" s="192"/>
      <c r="BT164" s="192"/>
      <c r="BU164" s="192"/>
      <c r="BV164" s="192"/>
    </row>
    <row r="165" spans="1:74">
      <c r="A165" s="192"/>
      <c r="B165" s="192"/>
      <c r="C165" s="192"/>
      <c r="D165" s="192"/>
      <c r="E165" s="192"/>
      <c r="F165" s="192"/>
      <c r="G165" s="192"/>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c r="AT165" s="192"/>
      <c r="AU165" s="192"/>
      <c r="AV165" s="192"/>
      <c r="AW165" s="192"/>
      <c r="AX165" s="192"/>
      <c r="AY165" s="192"/>
      <c r="AZ165" s="192"/>
      <c r="BA165" s="192"/>
      <c r="BB165" s="192"/>
      <c r="BC165" s="192"/>
      <c r="BD165" s="192"/>
      <c r="BE165" s="192"/>
      <c r="BF165" s="192"/>
      <c r="BG165" s="192"/>
      <c r="BH165" s="192"/>
      <c r="BI165" s="192"/>
      <c r="BJ165" s="192"/>
      <c r="BK165" s="192"/>
      <c r="BL165" s="192"/>
      <c r="BM165" s="192"/>
      <c r="BN165" s="192"/>
      <c r="BO165" s="192"/>
      <c r="BP165" s="192"/>
      <c r="BQ165" s="192"/>
      <c r="BR165" s="192"/>
      <c r="BS165" s="192"/>
      <c r="BT165" s="192"/>
      <c r="BU165" s="192"/>
      <c r="BV165" s="192"/>
    </row>
    <row r="166" spans="1:74">
      <c r="A166" s="192"/>
      <c r="B166" s="192"/>
      <c r="C166" s="192"/>
      <c r="D166" s="192"/>
      <c r="E166" s="192"/>
      <c r="F166" s="192"/>
      <c r="G166" s="192"/>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c r="AP166" s="192"/>
      <c r="AQ166" s="192"/>
      <c r="AR166" s="192"/>
      <c r="AS166" s="192"/>
      <c r="AT166" s="192"/>
      <c r="AU166" s="192"/>
      <c r="AV166" s="192"/>
      <c r="AW166" s="192"/>
      <c r="AX166" s="192"/>
      <c r="AY166" s="192"/>
      <c r="AZ166" s="192"/>
      <c r="BA166" s="192"/>
      <c r="BB166" s="192"/>
      <c r="BC166" s="192"/>
      <c r="BD166" s="192"/>
      <c r="BE166" s="192"/>
      <c r="BF166" s="192"/>
      <c r="BG166" s="192"/>
      <c r="BH166" s="192"/>
      <c r="BI166" s="192"/>
      <c r="BJ166" s="192"/>
      <c r="BK166" s="192"/>
      <c r="BL166" s="192"/>
      <c r="BM166" s="192"/>
      <c r="BN166" s="192"/>
      <c r="BO166" s="192"/>
      <c r="BP166" s="192"/>
      <c r="BQ166" s="192"/>
      <c r="BR166" s="192"/>
      <c r="BS166" s="192"/>
      <c r="BT166" s="192"/>
      <c r="BU166" s="192"/>
      <c r="BV166" s="192"/>
    </row>
    <row r="167" spans="1:74">
      <c r="A167" s="192"/>
      <c r="B167" s="192"/>
      <c r="C167" s="192"/>
      <c r="D167" s="192"/>
      <c r="E167" s="192"/>
      <c r="F167" s="192"/>
      <c r="G167" s="192"/>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c r="AT167" s="192"/>
      <c r="AU167" s="192"/>
      <c r="AV167" s="192"/>
      <c r="AW167" s="192"/>
      <c r="AX167" s="192"/>
      <c r="AY167" s="192"/>
      <c r="AZ167" s="192"/>
      <c r="BA167" s="192"/>
      <c r="BB167" s="192"/>
      <c r="BC167" s="192"/>
      <c r="BD167" s="192"/>
      <c r="BE167" s="192"/>
      <c r="BF167" s="192"/>
      <c r="BG167" s="192"/>
      <c r="BH167" s="192"/>
      <c r="BI167" s="192"/>
      <c r="BJ167" s="192"/>
      <c r="BK167" s="192"/>
      <c r="BL167" s="192"/>
      <c r="BM167" s="192"/>
      <c r="BN167" s="192"/>
      <c r="BO167" s="192"/>
      <c r="BP167" s="192"/>
      <c r="BQ167" s="192"/>
      <c r="BR167" s="192"/>
      <c r="BS167" s="192"/>
      <c r="BT167" s="192"/>
      <c r="BU167" s="192"/>
      <c r="BV167" s="192"/>
    </row>
    <row r="168" spans="1:74">
      <c r="A168" s="192"/>
      <c r="B168" s="192"/>
      <c r="C168" s="192"/>
      <c r="D168" s="192"/>
      <c r="E168" s="192"/>
      <c r="F168" s="192"/>
      <c r="G168" s="192"/>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c r="AT168" s="192"/>
      <c r="AU168" s="192"/>
      <c r="AV168" s="192"/>
      <c r="AW168" s="192"/>
      <c r="AX168" s="192"/>
      <c r="AY168" s="192"/>
      <c r="AZ168" s="192"/>
      <c r="BA168" s="192"/>
      <c r="BB168" s="192"/>
      <c r="BC168" s="192"/>
      <c r="BD168" s="192"/>
      <c r="BE168" s="192"/>
      <c r="BF168" s="192"/>
      <c r="BG168" s="192"/>
      <c r="BH168" s="192"/>
      <c r="BI168" s="192"/>
      <c r="BJ168" s="192"/>
      <c r="BK168" s="192"/>
      <c r="BL168" s="192"/>
      <c r="BM168" s="192"/>
      <c r="BN168" s="192"/>
      <c r="BO168" s="192"/>
      <c r="BP168" s="192"/>
      <c r="BQ168" s="192"/>
      <c r="BR168" s="192"/>
      <c r="BS168" s="192"/>
      <c r="BT168" s="192"/>
      <c r="BU168" s="192"/>
      <c r="BV168" s="192"/>
    </row>
    <row r="169" spans="1:74">
      <c r="A169" s="192"/>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2"/>
      <c r="AT169" s="192"/>
      <c r="AU169" s="192"/>
      <c r="AV169" s="192"/>
      <c r="AW169" s="192"/>
      <c r="AX169" s="192"/>
      <c r="AY169" s="192"/>
      <c r="AZ169" s="192"/>
      <c r="BA169" s="192"/>
      <c r="BB169" s="192"/>
      <c r="BC169" s="192"/>
      <c r="BD169" s="192"/>
      <c r="BE169" s="192"/>
      <c r="BF169" s="192"/>
      <c r="BG169" s="192"/>
      <c r="BH169" s="192"/>
      <c r="BI169" s="192"/>
      <c r="BJ169" s="192"/>
      <c r="BK169" s="192"/>
      <c r="BL169" s="192"/>
      <c r="BM169" s="192"/>
      <c r="BN169" s="192"/>
      <c r="BO169" s="192"/>
      <c r="BP169" s="192"/>
      <c r="BQ169" s="192"/>
      <c r="BR169" s="192"/>
      <c r="BS169" s="192"/>
      <c r="BT169" s="192"/>
      <c r="BU169" s="192"/>
      <c r="BV169" s="192"/>
    </row>
    <row r="170" spans="1:74">
      <c r="A170" s="192"/>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c r="AT170" s="192"/>
      <c r="AU170" s="192"/>
      <c r="AV170" s="192"/>
      <c r="AW170" s="192"/>
      <c r="AX170" s="192"/>
      <c r="AY170" s="192"/>
      <c r="AZ170" s="192"/>
      <c r="BA170" s="192"/>
      <c r="BB170" s="192"/>
      <c r="BC170" s="192"/>
      <c r="BD170" s="192"/>
      <c r="BE170" s="192"/>
      <c r="BF170" s="192"/>
      <c r="BG170" s="192"/>
      <c r="BH170" s="192"/>
      <c r="BI170" s="192"/>
      <c r="BJ170" s="192"/>
      <c r="BK170" s="192"/>
      <c r="BL170" s="192"/>
      <c r="BM170" s="192"/>
      <c r="BN170" s="192"/>
      <c r="BO170" s="192"/>
      <c r="BP170" s="192"/>
      <c r="BQ170" s="192"/>
      <c r="BR170" s="192"/>
      <c r="BS170" s="192"/>
      <c r="BT170" s="192"/>
      <c r="BU170" s="192"/>
      <c r="BV170" s="192"/>
    </row>
    <row r="171" spans="1:74">
      <c r="A171" s="192"/>
      <c r="B171" s="192"/>
      <c r="C171" s="192"/>
      <c r="D171" s="192"/>
      <c r="E171" s="192"/>
      <c r="F171" s="192"/>
      <c r="G171" s="192"/>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c r="AT171" s="192"/>
      <c r="AU171" s="192"/>
      <c r="AV171" s="192"/>
      <c r="AW171" s="192"/>
      <c r="AX171" s="192"/>
      <c r="AY171" s="192"/>
      <c r="AZ171" s="192"/>
      <c r="BA171" s="192"/>
      <c r="BB171" s="192"/>
      <c r="BC171" s="192"/>
      <c r="BD171" s="192"/>
      <c r="BE171" s="192"/>
      <c r="BF171" s="192"/>
      <c r="BG171" s="192"/>
      <c r="BH171" s="192"/>
      <c r="BI171" s="192"/>
      <c r="BJ171" s="192"/>
      <c r="BK171" s="192"/>
      <c r="BL171" s="192"/>
      <c r="BM171" s="192"/>
      <c r="BN171" s="192"/>
      <c r="BO171" s="192"/>
      <c r="BP171" s="192"/>
      <c r="BQ171" s="192"/>
      <c r="BR171" s="192"/>
      <c r="BS171" s="192"/>
      <c r="BT171" s="192"/>
      <c r="BU171" s="192"/>
      <c r="BV171" s="192"/>
    </row>
    <row r="172" spans="1:74">
      <c r="A172" s="192"/>
      <c r="B172" s="192"/>
      <c r="C172" s="192"/>
      <c r="D172" s="192"/>
      <c r="E172" s="192"/>
      <c r="F172" s="192"/>
      <c r="G172" s="192"/>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c r="AP172" s="192"/>
      <c r="AQ172" s="192"/>
      <c r="AR172" s="192"/>
      <c r="AS172" s="192"/>
      <c r="AT172" s="192"/>
      <c r="AU172" s="192"/>
      <c r="AV172" s="192"/>
      <c r="AW172" s="192"/>
      <c r="AX172" s="192"/>
      <c r="AY172" s="192"/>
      <c r="AZ172" s="192"/>
      <c r="BA172" s="192"/>
      <c r="BB172" s="192"/>
      <c r="BC172" s="192"/>
      <c r="BD172" s="192"/>
      <c r="BE172" s="192"/>
      <c r="BF172" s="192"/>
      <c r="BG172" s="192"/>
      <c r="BH172" s="192"/>
      <c r="BI172" s="192"/>
      <c r="BJ172" s="192"/>
      <c r="BK172" s="192"/>
      <c r="BL172" s="192"/>
      <c r="BM172" s="192"/>
      <c r="BN172" s="192"/>
      <c r="BO172" s="192"/>
      <c r="BP172" s="192"/>
      <c r="BQ172" s="192"/>
      <c r="BR172" s="192"/>
      <c r="BS172" s="192"/>
      <c r="BT172" s="192"/>
      <c r="BU172" s="192"/>
      <c r="BV172" s="192"/>
    </row>
    <row r="173" spans="1:74">
      <c r="A173" s="192"/>
      <c r="B173" s="192"/>
      <c r="C173" s="192"/>
      <c r="D173" s="192"/>
      <c r="E173" s="192"/>
      <c r="F173" s="192"/>
      <c r="G173" s="192"/>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2"/>
      <c r="AT173" s="192"/>
      <c r="AU173" s="192"/>
      <c r="AV173" s="192"/>
      <c r="AW173" s="192"/>
      <c r="AX173" s="192"/>
      <c r="AY173" s="192"/>
      <c r="AZ173" s="192"/>
      <c r="BA173" s="192"/>
      <c r="BB173" s="192"/>
      <c r="BC173" s="192"/>
      <c r="BD173" s="192"/>
      <c r="BE173" s="192"/>
      <c r="BF173" s="192"/>
      <c r="BG173" s="192"/>
      <c r="BH173" s="192"/>
      <c r="BI173" s="192"/>
      <c r="BJ173" s="192"/>
      <c r="BK173" s="192"/>
      <c r="BL173" s="192"/>
      <c r="BM173" s="192"/>
      <c r="BN173" s="192"/>
      <c r="BO173" s="192"/>
      <c r="BP173" s="192"/>
      <c r="BQ173" s="192"/>
      <c r="BR173" s="192"/>
      <c r="BS173" s="192"/>
      <c r="BT173" s="192"/>
      <c r="BU173" s="192"/>
      <c r="BV173" s="192"/>
    </row>
    <row r="174" spans="1:74">
      <c r="A174" s="192"/>
      <c r="B174" s="192"/>
      <c r="C174" s="192"/>
      <c r="D174" s="192"/>
      <c r="E174" s="192"/>
      <c r="F174" s="192"/>
      <c r="G174" s="192"/>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c r="AT174" s="192"/>
      <c r="AU174" s="192"/>
      <c r="AV174" s="192"/>
      <c r="AW174" s="192"/>
      <c r="AX174" s="192"/>
      <c r="AY174" s="192"/>
      <c r="AZ174" s="192"/>
      <c r="BA174" s="192"/>
      <c r="BB174" s="192"/>
      <c r="BC174" s="192"/>
      <c r="BD174" s="192"/>
      <c r="BE174" s="192"/>
      <c r="BF174" s="192"/>
      <c r="BG174" s="192"/>
      <c r="BH174" s="192"/>
      <c r="BI174" s="192"/>
      <c r="BJ174" s="192"/>
      <c r="BK174" s="192"/>
      <c r="BL174" s="192"/>
      <c r="BM174" s="192"/>
      <c r="BN174" s="192"/>
      <c r="BO174" s="192"/>
      <c r="BP174" s="192"/>
      <c r="BQ174" s="192"/>
      <c r="BR174" s="192"/>
      <c r="BS174" s="192"/>
      <c r="BT174" s="192"/>
      <c r="BU174" s="192"/>
      <c r="BV174" s="192"/>
    </row>
    <row r="175" spans="1:74">
      <c r="A175" s="192"/>
      <c r="B175" s="192"/>
      <c r="C175" s="192"/>
      <c r="D175" s="192"/>
      <c r="E175" s="192"/>
      <c r="F175" s="192"/>
      <c r="G175" s="192"/>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c r="AR175" s="192"/>
      <c r="AS175" s="192"/>
      <c r="AT175" s="192"/>
      <c r="AU175" s="192"/>
      <c r="AV175" s="192"/>
      <c r="AW175" s="192"/>
      <c r="AX175" s="192"/>
      <c r="AY175" s="192"/>
      <c r="AZ175" s="192"/>
      <c r="BA175" s="192"/>
      <c r="BB175" s="192"/>
      <c r="BC175" s="192"/>
      <c r="BD175" s="192"/>
      <c r="BE175" s="192"/>
      <c r="BF175" s="192"/>
      <c r="BG175" s="192"/>
      <c r="BH175" s="192"/>
      <c r="BI175" s="192"/>
      <c r="BJ175" s="192"/>
      <c r="BK175" s="192"/>
      <c r="BL175" s="192"/>
      <c r="BM175" s="192"/>
      <c r="BN175" s="192"/>
      <c r="BO175" s="192"/>
      <c r="BP175" s="192"/>
      <c r="BQ175" s="192"/>
      <c r="BR175" s="192"/>
      <c r="BS175" s="192"/>
      <c r="BT175" s="192"/>
      <c r="BU175" s="192"/>
      <c r="BV175" s="192"/>
    </row>
    <row r="176" spans="1:74">
      <c r="A176" s="192"/>
      <c r="B176" s="192"/>
      <c r="C176" s="192"/>
      <c r="D176" s="192"/>
      <c r="E176" s="192"/>
      <c r="F176" s="192"/>
      <c r="G176" s="192"/>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2"/>
      <c r="AT176" s="192"/>
      <c r="AU176" s="192"/>
      <c r="AV176" s="192"/>
      <c r="AW176" s="192"/>
      <c r="AX176" s="192"/>
      <c r="AY176" s="192"/>
      <c r="AZ176" s="192"/>
      <c r="BA176" s="192"/>
      <c r="BB176" s="192"/>
      <c r="BC176" s="192"/>
      <c r="BD176" s="192"/>
      <c r="BE176" s="192"/>
      <c r="BF176" s="192"/>
      <c r="BG176" s="192"/>
      <c r="BH176" s="192"/>
      <c r="BI176" s="192"/>
      <c r="BJ176" s="192"/>
      <c r="BK176" s="192"/>
      <c r="BL176" s="192"/>
      <c r="BM176" s="192"/>
      <c r="BN176" s="192"/>
      <c r="BO176" s="192"/>
      <c r="BP176" s="192"/>
      <c r="BQ176" s="192"/>
      <c r="BR176" s="192"/>
      <c r="BS176" s="192"/>
      <c r="BT176" s="192"/>
      <c r="BU176" s="192"/>
      <c r="BV176" s="192"/>
    </row>
    <row r="177" spans="1:74">
      <c r="A177" s="192"/>
      <c r="B177" s="192"/>
      <c r="C177" s="192"/>
      <c r="D177" s="192"/>
      <c r="E177" s="192"/>
      <c r="F177" s="192"/>
      <c r="G177" s="192"/>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2"/>
      <c r="AT177" s="192"/>
      <c r="AU177" s="192"/>
      <c r="AV177" s="192"/>
      <c r="AW177" s="192"/>
      <c r="AX177" s="192"/>
      <c r="AY177" s="192"/>
      <c r="AZ177" s="192"/>
      <c r="BA177" s="192"/>
      <c r="BB177" s="192"/>
      <c r="BC177" s="192"/>
      <c r="BD177" s="192"/>
      <c r="BE177" s="192"/>
      <c r="BF177" s="192"/>
      <c r="BG177" s="192"/>
      <c r="BH177" s="192"/>
      <c r="BI177" s="192"/>
      <c r="BJ177" s="192"/>
      <c r="BK177" s="192"/>
      <c r="BL177" s="192"/>
      <c r="BM177" s="192"/>
      <c r="BN177" s="192"/>
      <c r="BO177" s="192"/>
      <c r="BP177" s="192"/>
      <c r="BQ177" s="192"/>
      <c r="BR177" s="192"/>
      <c r="BS177" s="192"/>
      <c r="BT177" s="192"/>
      <c r="BU177" s="192"/>
      <c r="BV177" s="192"/>
    </row>
    <row r="178" spans="1:74">
      <c r="A178" s="192"/>
      <c r="B178" s="192"/>
      <c r="C178" s="192"/>
      <c r="D178" s="192"/>
      <c r="E178" s="192"/>
      <c r="F178" s="192"/>
      <c r="G178" s="192"/>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c r="AT178" s="192"/>
      <c r="AU178" s="192"/>
      <c r="AV178" s="192"/>
      <c r="AW178" s="192"/>
      <c r="AX178" s="192"/>
      <c r="AY178" s="192"/>
      <c r="AZ178" s="192"/>
      <c r="BA178" s="192"/>
      <c r="BB178" s="192"/>
      <c r="BC178" s="192"/>
      <c r="BD178" s="192"/>
      <c r="BE178" s="192"/>
      <c r="BF178" s="192"/>
      <c r="BG178" s="192"/>
      <c r="BH178" s="192"/>
      <c r="BI178" s="192"/>
      <c r="BJ178" s="192"/>
      <c r="BK178" s="192"/>
      <c r="BL178" s="192"/>
      <c r="BM178" s="192"/>
      <c r="BN178" s="192"/>
      <c r="BO178" s="192"/>
      <c r="BP178" s="192"/>
      <c r="BQ178" s="192"/>
      <c r="BR178" s="192"/>
      <c r="BS178" s="192"/>
      <c r="BT178" s="192"/>
      <c r="BU178" s="192"/>
      <c r="BV178" s="192"/>
    </row>
    <row r="179" spans="1:74">
      <c r="A179" s="192"/>
      <c r="B179" s="192"/>
      <c r="C179" s="192"/>
      <c r="D179" s="192"/>
      <c r="E179" s="192"/>
      <c r="F179" s="192"/>
      <c r="G179" s="192"/>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2"/>
      <c r="AT179" s="192"/>
      <c r="AU179" s="192"/>
      <c r="AV179" s="192"/>
      <c r="AW179" s="192"/>
      <c r="AX179" s="192"/>
      <c r="AY179" s="192"/>
      <c r="AZ179" s="192"/>
      <c r="BA179" s="192"/>
      <c r="BB179" s="192"/>
      <c r="BC179" s="192"/>
      <c r="BD179" s="192"/>
      <c r="BE179" s="192"/>
      <c r="BF179" s="192"/>
      <c r="BG179" s="192"/>
      <c r="BH179" s="192"/>
      <c r="BI179" s="192"/>
      <c r="BJ179" s="192"/>
      <c r="BK179" s="192"/>
      <c r="BL179" s="192"/>
      <c r="BM179" s="192"/>
      <c r="BN179" s="192"/>
      <c r="BO179" s="192"/>
      <c r="BP179" s="192"/>
      <c r="BQ179" s="192"/>
      <c r="BR179" s="192"/>
      <c r="BS179" s="192"/>
      <c r="BT179" s="192"/>
      <c r="BU179" s="192"/>
      <c r="BV179" s="192"/>
    </row>
    <row r="180" spans="1:74">
      <c r="A180" s="192"/>
      <c r="B180" s="192"/>
      <c r="C180" s="192"/>
      <c r="D180" s="192"/>
      <c r="E180" s="192"/>
      <c r="F180" s="192"/>
      <c r="G180" s="192"/>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c r="AR180" s="192"/>
      <c r="AS180" s="192"/>
      <c r="AT180" s="192"/>
      <c r="AU180" s="192"/>
      <c r="AV180" s="192"/>
      <c r="AW180" s="192"/>
      <c r="AX180" s="192"/>
      <c r="AY180" s="192"/>
      <c r="AZ180" s="192"/>
      <c r="BA180" s="192"/>
      <c r="BB180" s="192"/>
      <c r="BC180" s="192"/>
      <c r="BD180" s="192"/>
      <c r="BE180" s="192"/>
      <c r="BF180" s="192"/>
      <c r="BG180" s="192"/>
      <c r="BH180" s="192"/>
      <c r="BI180" s="192"/>
      <c r="BJ180" s="192"/>
      <c r="BK180" s="192"/>
      <c r="BL180" s="192"/>
      <c r="BM180" s="192"/>
      <c r="BN180" s="192"/>
      <c r="BO180" s="192"/>
      <c r="BP180" s="192"/>
      <c r="BQ180" s="192"/>
      <c r="BR180" s="192"/>
      <c r="BS180" s="192"/>
      <c r="BT180" s="192"/>
      <c r="BU180" s="192"/>
      <c r="BV180" s="192"/>
    </row>
    <row r="181" spans="1:74">
      <c r="A181" s="192"/>
      <c r="B181" s="192"/>
      <c r="C181" s="192"/>
      <c r="D181" s="192"/>
      <c r="E181" s="192"/>
      <c r="F181" s="192"/>
      <c r="G181" s="192"/>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U181" s="192"/>
      <c r="AV181" s="192"/>
      <c r="AW181" s="192"/>
      <c r="AX181" s="192"/>
      <c r="AY181" s="192"/>
      <c r="AZ181" s="192"/>
      <c r="BA181" s="192"/>
      <c r="BB181" s="192"/>
      <c r="BC181" s="192"/>
      <c r="BD181" s="192"/>
      <c r="BE181" s="192"/>
      <c r="BF181" s="192"/>
      <c r="BG181" s="192"/>
      <c r="BH181" s="192"/>
      <c r="BI181" s="192"/>
      <c r="BJ181" s="192"/>
      <c r="BK181" s="192"/>
      <c r="BL181" s="192"/>
      <c r="BM181" s="192"/>
      <c r="BN181" s="192"/>
      <c r="BO181" s="192"/>
      <c r="BP181" s="192"/>
      <c r="BQ181" s="192"/>
      <c r="BR181" s="192"/>
      <c r="BS181" s="192"/>
      <c r="BT181" s="192"/>
      <c r="BU181" s="192"/>
      <c r="BV181" s="192"/>
    </row>
    <row r="182" spans="1:74">
      <c r="A182" s="192"/>
      <c r="B182" s="192"/>
      <c r="C182" s="192"/>
      <c r="D182" s="192"/>
      <c r="E182" s="192"/>
      <c r="F182" s="192"/>
      <c r="G182" s="192"/>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2"/>
      <c r="AT182" s="192"/>
      <c r="AU182" s="192"/>
      <c r="AV182" s="192"/>
      <c r="AW182" s="192"/>
      <c r="AX182" s="192"/>
      <c r="AY182" s="192"/>
      <c r="AZ182" s="192"/>
      <c r="BA182" s="192"/>
      <c r="BB182" s="192"/>
      <c r="BC182" s="192"/>
      <c r="BD182" s="192"/>
      <c r="BE182" s="192"/>
      <c r="BF182" s="192"/>
      <c r="BG182" s="192"/>
      <c r="BH182" s="192"/>
      <c r="BI182" s="192"/>
      <c r="BJ182" s="192"/>
      <c r="BK182" s="192"/>
      <c r="BL182" s="192"/>
      <c r="BM182" s="192"/>
      <c r="BN182" s="192"/>
      <c r="BO182" s="192"/>
      <c r="BP182" s="192"/>
      <c r="BQ182" s="192"/>
      <c r="BR182" s="192"/>
      <c r="BS182" s="192"/>
      <c r="BT182" s="192"/>
      <c r="BU182" s="192"/>
      <c r="BV182" s="192"/>
    </row>
    <row r="183" spans="1:74">
      <c r="A183" s="192"/>
      <c r="B183" s="192"/>
      <c r="C183" s="192"/>
      <c r="D183" s="192"/>
      <c r="E183" s="192"/>
      <c r="F183" s="192"/>
      <c r="G183" s="192"/>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c r="AT183" s="192"/>
      <c r="AU183" s="192"/>
      <c r="AV183" s="192"/>
      <c r="AW183" s="192"/>
      <c r="AX183" s="192"/>
      <c r="AY183" s="192"/>
      <c r="AZ183" s="192"/>
      <c r="BA183" s="192"/>
      <c r="BB183" s="192"/>
      <c r="BC183" s="192"/>
      <c r="BD183" s="192"/>
      <c r="BE183" s="192"/>
      <c r="BF183" s="192"/>
      <c r="BG183" s="192"/>
      <c r="BH183" s="192"/>
      <c r="BI183" s="192"/>
      <c r="BJ183" s="192"/>
      <c r="BK183" s="192"/>
      <c r="BL183" s="192"/>
      <c r="BM183" s="192"/>
      <c r="BN183" s="192"/>
      <c r="BO183" s="192"/>
      <c r="BP183" s="192"/>
      <c r="BQ183" s="192"/>
      <c r="BR183" s="192"/>
      <c r="BS183" s="192"/>
      <c r="BT183" s="192"/>
      <c r="BU183" s="192"/>
      <c r="BV183" s="192"/>
    </row>
    <row r="184" spans="1:74">
      <c r="A184" s="192"/>
      <c r="B184" s="192"/>
      <c r="C184" s="192"/>
      <c r="D184" s="192"/>
      <c r="E184" s="192"/>
      <c r="F184" s="192"/>
      <c r="G184" s="192"/>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c r="AT184" s="192"/>
      <c r="AU184" s="192"/>
      <c r="AV184" s="192"/>
      <c r="AW184" s="192"/>
      <c r="AX184" s="192"/>
      <c r="AY184" s="192"/>
      <c r="AZ184" s="192"/>
      <c r="BA184" s="192"/>
      <c r="BB184" s="192"/>
      <c r="BC184" s="192"/>
      <c r="BD184" s="192"/>
      <c r="BE184" s="192"/>
      <c r="BF184" s="192"/>
      <c r="BG184" s="192"/>
      <c r="BH184" s="192"/>
      <c r="BI184" s="192"/>
      <c r="BJ184" s="192"/>
      <c r="BK184" s="192"/>
      <c r="BL184" s="192"/>
      <c r="BM184" s="192"/>
      <c r="BN184" s="192"/>
      <c r="BO184" s="192"/>
      <c r="BP184" s="192"/>
      <c r="BQ184" s="192"/>
      <c r="BR184" s="192"/>
      <c r="BS184" s="192"/>
      <c r="BT184" s="192"/>
      <c r="BU184" s="192"/>
      <c r="BV184" s="192"/>
    </row>
    <row r="185" spans="1:74">
      <c r="A185" s="192"/>
      <c r="B185" s="192"/>
      <c r="C185" s="192"/>
      <c r="D185" s="192"/>
      <c r="E185" s="192"/>
      <c r="F185" s="192"/>
      <c r="G185" s="192"/>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c r="AT185" s="192"/>
      <c r="AU185" s="192"/>
      <c r="AV185" s="192"/>
      <c r="AW185" s="192"/>
      <c r="AX185" s="192"/>
      <c r="AY185" s="192"/>
      <c r="AZ185" s="192"/>
      <c r="BA185" s="192"/>
      <c r="BB185" s="192"/>
      <c r="BC185" s="192"/>
      <c r="BD185" s="192"/>
      <c r="BE185" s="192"/>
      <c r="BF185" s="192"/>
      <c r="BG185" s="192"/>
      <c r="BH185" s="192"/>
      <c r="BI185" s="192"/>
      <c r="BJ185" s="192"/>
      <c r="BK185" s="192"/>
      <c r="BL185" s="192"/>
      <c r="BM185" s="192"/>
      <c r="BN185" s="192"/>
      <c r="BO185" s="192"/>
      <c r="BP185" s="192"/>
      <c r="BQ185" s="192"/>
      <c r="BR185" s="192"/>
      <c r="BS185" s="192"/>
      <c r="BT185" s="192"/>
      <c r="BU185" s="192"/>
      <c r="BV185" s="192"/>
    </row>
    <row r="186" spans="1:74">
      <c r="A186" s="192"/>
      <c r="B186" s="192"/>
      <c r="C186" s="192"/>
      <c r="D186" s="192"/>
      <c r="E186" s="192"/>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c r="AT186" s="192"/>
      <c r="AU186" s="192"/>
      <c r="AV186" s="192"/>
      <c r="AW186" s="192"/>
      <c r="AX186" s="192"/>
      <c r="AY186" s="192"/>
      <c r="AZ186" s="192"/>
      <c r="BA186" s="192"/>
      <c r="BB186" s="192"/>
      <c r="BC186" s="192"/>
      <c r="BD186" s="192"/>
      <c r="BE186" s="192"/>
      <c r="BF186" s="192"/>
      <c r="BG186" s="192"/>
      <c r="BH186" s="192"/>
      <c r="BI186" s="192"/>
      <c r="BJ186" s="192"/>
      <c r="BK186" s="192"/>
      <c r="BL186" s="192"/>
      <c r="BM186" s="192"/>
      <c r="BN186" s="192"/>
      <c r="BO186" s="192"/>
      <c r="BP186" s="192"/>
      <c r="BQ186" s="192"/>
      <c r="BR186" s="192"/>
      <c r="BS186" s="192"/>
      <c r="BT186" s="192"/>
      <c r="BU186" s="192"/>
      <c r="BV186" s="192"/>
    </row>
    <row r="187" spans="1:74">
      <c r="A187" s="192"/>
      <c r="B187" s="192"/>
      <c r="C187" s="192"/>
      <c r="D187" s="192"/>
      <c r="E187" s="192"/>
      <c r="F187" s="192"/>
      <c r="G187" s="192"/>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192"/>
      <c r="AY187" s="192"/>
      <c r="AZ187" s="192"/>
      <c r="BA187" s="192"/>
      <c r="BB187" s="192"/>
      <c r="BC187" s="192"/>
      <c r="BD187" s="192"/>
      <c r="BE187" s="192"/>
      <c r="BF187" s="192"/>
      <c r="BG187" s="192"/>
      <c r="BH187" s="192"/>
      <c r="BI187" s="192"/>
      <c r="BJ187" s="192"/>
      <c r="BK187" s="192"/>
      <c r="BL187" s="192"/>
      <c r="BM187" s="192"/>
      <c r="BN187" s="192"/>
      <c r="BO187" s="192"/>
      <c r="BP187" s="192"/>
      <c r="BQ187" s="192"/>
      <c r="BR187" s="192"/>
      <c r="BS187" s="192"/>
      <c r="BT187" s="192"/>
      <c r="BU187" s="192"/>
      <c r="BV187" s="192"/>
    </row>
    <row r="188" spans="1:74">
      <c r="A188" s="192"/>
      <c r="B188" s="192"/>
      <c r="C188" s="192"/>
      <c r="D188" s="192"/>
      <c r="E188" s="192"/>
      <c r="F188" s="192"/>
      <c r="G188" s="192"/>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c r="AT188" s="192"/>
      <c r="AU188" s="192"/>
      <c r="AV188" s="192"/>
      <c r="AW188" s="192"/>
      <c r="AX188" s="192"/>
      <c r="AY188" s="192"/>
      <c r="AZ188" s="192"/>
      <c r="BA188" s="192"/>
      <c r="BB188" s="192"/>
      <c r="BC188" s="192"/>
      <c r="BD188" s="192"/>
      <c r="BE188" s="192"/>
      <c r="BF188" s="192"/>
      <c r="BG188" s="192"/>
      <c r="BH188" s="192"/>
      <c r="BI188" s="192"/>
      <c r="BJ188" s="192"/>
      <c r="BK188" s="192"/>
      <c r="BL188" s="192"/>
      <c r="BM188" s="192"/>
      <c r="BN188" s="192"/>
      <c r="BO188" s="192"/>
      <c r="BP188" s="192"/>
      <c r="BQ188" s="192"/>
      <c r="BR188" s="192"/>
      <c r="BS188" s="192"/>
      <c r="BT188" s="192"/>
      <c r="BU188" s="192"/>
      <c r="BV188" s="192"/>
    </row>
    <row r="189" spans="1:74">
      <c r="A189" s="192"/>
      <c r="B189" s="192"/>
      <c r="C189" s="192"/>
      <c r="D189" s="192"/>
      <c r="E189" s="192"/>
      <c r="F189" s="192"/>
      <c r="G189" s="192"/>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c r="AT189" s="192"/>
      <c r="AU189" s="192"/>
      <c r="AV189" s="192"/>
      <c r="AW189" s="192"/>
      <c r="AX189" s="192"/>
      <c r="AY189" s="192"/>
      <c r="AZ189" s="192"/>
      <c r="BA189" s="192"/>
      <c r="BB189" s="192"/>
      <c r="BC189" s="192"/>
      <c r="BD189" s="192"/>
      <c r="BE189" s="192"/>
      <c r="BF189" s="192"/>
      <c r="BG189" s="192"/>
      <c r="BH189" s="192"/>
      <c r="BI189" s="192"/>
      <c r="BJ189" s="192"/>
      <c r="BK189" s="192"/>
      <c r="BL189" s="192"/>
      <c r="BM189" s="192"/>
      <c r="BN189" s="192"/>
      <c r="BO189" s="192"/>
      <c r="BP189" s="192"/>
      <c r="BQ189" s="192"/>
      <c r="BR189" s="192"/>
      <c r="BS189" s="192"/>
      <c r="BT189" s="192"/>
      <c r="BU189" s="192"/>
      <c r="BV189" s="192"/>
    </row>
    <row r="190" spans="1:74">
      <c r="A190" s="192"/>
      <c r="B190" s="192"/>
      <c r="C190" s="192"/>
      <c r="D190" s="192"/>
      <c r="E190" s="192"/>
      <c r="F190" s="192"/>
      <c r="G190" s="192"/>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c r="AT190" s="192"/>
      <c r="AU190" s="192"/>
      <c r="AV190" s="192"/>
      <c r="AW190" s="192"/>
      <c r="AX190" s="192"/>
      <c r="AY190" s="192"/>
      <c r="AZ190" s="192"/>
      <c r="BA190" s="192"/>
      <c r="BB190" s="192"/>
      <c r="BC190" s="192"/>
      <c r="BD190" s="192"/>
      <c r="BE190" s="192"/>
      <c r="BF190" s="192"/>
      <c r="BG190" s="192"/>
      <c r="BH190" s="192"/>
      <c r="BI190" s="192"/>
      <c r="BJ190" s="192"/>
      <c r="BK190" s="192"/>
      <c r="BL190" s="192"/>
      <c r="BM190" s="192"/>
      <c r="BN190" s="192"/>
      <c r="BO190" s="192"/>
      <c r="BP190" s="192"/>
      <c r="BQ190" s="192"/>
      <c r="BR190" s="192"/>
      <c r="BS190" s="192"/>
      <c r="BT190" s="192"/>
      <c r="BU190" s="192"/>
      <c r="BV190" s="192"/>
    </row>
    <row r="191" spans="1:74">
      <c r="A191" s="192"/>
      <c r="B191" s="192"/>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c r="AT191" s="192"/>
      <c r="AU191" s="192"/>
      <c r="AV191" s="192"/>
      <c r="AW191" s="192"/>
      <c r="AX191" s="192"/>
      <c r="AY191" s="192"/>
      <c r="AZ191" s="192"/>
      <c r="BA191" s="192"/>
      <c r="BB191" s="192"/>
      <c r="BC191" s="192"/>
      <c r="BD191" s="192"/>
      <c r="BE191" s="192"/>
      <c r="BF191" s="192"/>
      <c r="BG191" s="192"/>
      <c r="BH191" s="192"/>
      <c r="BI191" s="192"/>
      <c r="BJ191" s="192"/>
      <c r="BK191" s="192"/>
      <c r="BL191" s="192"/>
      <c r="BM191" s="192"/>
      <c r="BN191" s="192"/>
      <c r="BO191" s="192"/>
      <c r="BP191" s="192"/>
      <c r="BQ191" s="192"/>
      <c r="BR191" s="192"/>
      <c r="BS191" s="192"/>
      <c r="BT191" s="192"/>
      <c r="BU191" s="192"/>
      <c r="BV191" s="192"/>
    </row>
    <row r="192" spans="1:74">
      <c r="A192" s="192"/>
      <c r="B192" s="192"/>
      <c r="C192" s="192"/>
      <c r="D192" s="192"/>
      <c r="E192" s="19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c r="AT192" s="192"/>
      <c r="AU192" s="192"/>
      <c r="AV192" s="192"/>
      <c r="AW192" s="192"/>
      <c r="AX192" s="192"/>
      <c r="AY192" s="192"/>
      <c r="AZ192" s="192"/>
      <c r="BA192" s="192"/>
      <c r="BB192" s="192"/>
      <c r="BC192" s="192"/>
      <c r="BD192" s="192"/>
      <c r="BE192" s="192"/>
      <c r="BF192" s="192"/>
      <c r="BG192" s="192"/>
      <c r="BH192" s="192"/>
      <c r="BI192" s="192"/>
      <c r="BJ192" s="192"/>
      <c r="BK192" s="192"/>
      <c r="BL192" s="192"/>
      <c r="BM192" s="192"/>
      <c r="BN192" s="192"/>
      <c r="BO192" s="192"/>
      <c r="BP192" s="192"/>
      <c r="BQ192" s="192"/>
      <c r="BR192" s="192"/>
      <c r="BS192" s="192"/>
      <c r="BT192" s="192"/>
      <c r="BU192" s="192"/>
      <c r="BV192" s="192"/>
    </row>
    <row r="193" spans="1:74">
      <c r="A193" s="192"/>
      <c r="B193" s="192"/>
      <c r="C193" s="192"/>
      <c r="D193" s="192"/>
      <c r="E193" s="192"/>
      <c r="F193" s="192"/>
      <c r="G193" s="192"/>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c r="AT193" s="192"/>
      <c r="AU193" s="192"/>
      <c r="AV193" s="192"/>
      <c r="AW193" s="192"/>
      <c r="AX193" s="192"/>
      <c r="AY193" s="192"/>
      <c r="AZ193" s="192"/>
      <c r="BA193" s="192"/>
      <c r="BB193" s="192"/>
      <c r="BC193" s="192"/>
      <c r="BD193" s="192"/>
      <c r="BE193" s="192"/>
      <c r="BF193" s="192"/>
      <c r="BG193" s="192"/>
      <c r="BH193" s="192"/>
      <c r="BI193" s="192"/>
      <c r="BJ193" s="192"/>
      <c r="BK193" s="192"/>
      <c r="BL193" s="192"/>
      <c r="BM193" s="192"/>
      <c r="BN193" s="192"/>
      <c r="BO193" s="192"/>
      <c r="BP193" s="192"/>
      <c r="BQ193" s="192"/>
      <c r="BR193" s="192"/>
      <c r="BS193" s="192"/>
      <c r="BT193" s="192"/>
      <c r="BU193" s="192"/>
      <c r="BV193" s="192"/>
    </row>
    <row r="194" spans="1:74">
      <c r="A194" s="192"/>
      <c r="B194" s="192"/>
      <c r="C194" s="192"/>
      <c r="D194" s="192"/>
      <c r="E194" s="192"/>
      <c r="F194" s="192"/>
      <c r="G194" s="192"/>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c r="AT194" s="192"/>
      <c r="AU194" s="192"/>
      <c r="AV194" s="192"/>
      <c r="AW194" s="192"/>
      <c r="AX194" s="192"/>
      <c r="AY194" s="192"/>
      <c r="AZ194" s="192"/>
      <c r="BA194" s="192"/>
      <c r="BB194" s="192"/>
      <c r="BC194" s="192"/>
      <c r="BD194" s="192"/>
      <c r="BE194" s="192"/>
      <c r="BF194" s="192"/>
      <c r="BG194" s="192"/>
      <c r="BH194" s="192"/>
      <c r="BI194" s="192"/>
      <c r="BJ194" s="192"/>
      <c r="BK194" s="192"/>
      <c r="BL194" s="192"/>
      <c r="BM194" s="192"/>
      <c r="BN194" s="192"/>
      <c r="BO194" s="192"/>
      <c r="BP194" s="192"/>
      <c r="BQ194" s="192"/>
      <c r="BR194" s="192"/>
      <c r="BS194" s="192"/>
      <c r="BT194" s="192"/>
      <c r="BU194" s="192"/>
      <c r="BV194" s="192"/>
    </row>
    <row r="195" spans="1:74">
      <c r="A195" s="192"/>
      <c r="B195" s="192"/>
      <c r="C195" s="192"/>
      <c r="D195" s="192"/>
      <c r="E195" s="192"/>
      <c r="F195" s="192"/>
      <c r="G195" s="192"/>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2"/>
      <c r="AT195" s="192"/>
      <c r="AU195" s="192"/>
      <c r="AV195" s="192"/>
      <c r="AW195" s="192"/>
      <c r="AX195" s="192"/>
      <c r="AY195" s="192"/>
      <c r="AZ195" s="192"/>
      <c r="BA195" s="192"/>
      <c r="BB195" s="192"/>
      <c r="BC195" s="192"/>
      <c r="BD195" s="192"/>
      <c r="BE195" s="192"/>
      <c r="BF195" s="192"/>
      <c r="BG195" s="192"/>
      <c r="BH195" s="192"/>
      <c r="BI195" s="192"/>
      <c r="BJ195" s="192"/>
      <c r="BK195" s="192"/>
      <c r="BL195" s="192"/>
      <c r="BM195" s="192"/>
      <c r="BN195" s="192"/>
      <c r="BO195" s="192"/>
      <c r="BP195" s="192"/>
      <c r="BQ195" s="192"/>
      <c r="BR195" s="192"/>
      <c r="BS195" s="192"/>
      <c r="BT195" s="192"/>
      <c r="BU195" s="192"/>
      <c r="BV195" s="192"/>
    </row>
    <row r="196" spans="1:74">
      <c r="A196" s="192"/>
      <c r="B196" s="192"/>
      <c r="C196" s="192"/>
      <c r="D196" s="192"/>
      <c r="E196" s="192"/>
      <c r="F196" s="192"/>
      <c r="G196" s="192"/>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c r="AT196" s="192"/>
      <c r="AU196" s="192"/>
      <c r="AV196" s="192"/>
      <c r="AW196" s="192"/>
      <c r="AX196" s="192"/>
      <c r="AY196" s="192"/>
      <c r="AZ196" s="192"/>
      <c r="BA196" s="192"/>
      <c r="BB196" s="192"/>
      <c r="BC196" s="192"/>
      <c r="BD196" s="192"/>
      <c r="BE196" s="192"/>
      <c r="BF196" s="192"/>
      <c r="BG196" s="192"/>
      <c r="BH196" s="192"/>
      <c r="BI196" s="192"/>
      <c r="BJ196" s="192"/>
      <c r="BK196" s="192"/>
      <c r="BL196" s="192"/>
      <c r="BM196" s="192"/>
      <c r="BN196" s="192"/>
      <c r="BO196" s="192"/>
      <c r="BP196" s="192"/>
      <c r="BQ196" s="192"/>
      <c r="BR196" s="192"/>
      <c r="BS196" s="192"/>
      <c r="BT196" s="192"/>
      <c r="BU196" s="192"/>
      <c r="BV196" s="192"/>
    </row>
    <row r="197" spans="1:74">
      <c r="A197" s="192"/>
      <c r="B197" s="192"/>
      <c r="C197" s="192"/>
      <c r="D197" s="192"/>
      <c r="E197" s="192"/>
      <c r="F197" s="192"/>
      <c r="G197" s="192"/>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c r="AT197" s="192"/>
      <c r="AU197" s="192"/>
      <c r="AV197" s="192"/>
      <c r="AW197" s="192"/>
      <c r="AX197" s="192"/>
      <c r="AY197" s="192"/>
      <c r="AZ197" s="192"/>
      <c r="BA197" s="192"/>
      <c r="BB197" s="192"/>
      <c r="BC197" s="192"/>
      <c r="BD197" s="192"/>
      <c r="BE197" s="192"/>
      <c r="BF197" s="192"/>
      <c r="BG197" s="192"/>
      <c r="BH197" s="192"/>
      <c r="BI197" s="192"/>
      <c r="BJ197" s="192"/>
      <c r="BK197" s="192"/>
      <c r="BL197" s="192"/>
      <c r="BM197" s="192"/>
      <c r="BN197" s="192"/>
      <c r="BO197" s="192"/>
      <c r="BP197" s="192"/>
      <c r="BQ197" s="192"/>
      <c r="BR197" s="192"/>
      <c r="BS197" s="192"/>
      <c r="BT197" s="192"/>
      <c r="BU197" s="192"/>
      <c r="BV197" s="192"/>
    </row>
    <row r="198" spans="1:74">
      <c r="A198" s="192"/>
      <c r="B198" s="192"/>
      <c r="C198" s="192"/>
      <c r="D198" s="192"/>
      <c r="E198" s="192"/>
      <c r="F198" s="192"/>
      <c r="G198" s="192"/>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c r="AT198" s="192"/>
      <c r="AU198" s="192"/>
      <c r="AV198" s="192"/>
      <c r="AW198" s="192"/>
      <c r="AX198" s="192"/>
      <c r="AY198" s="192"/>
      <c r="AZ198" s="192"/>
      <c r="BA198" s="192"/>
      <c r="BB198" s="192"/>
      <c r="BC198" s="192"/>
      <c r="BD198" s="192"/>
      <c r="BE198" s="192"/>
      <c r="BF198" s="192"/>
      <c r="BG198" s="192"/>
      <c r="BH198" s="192"/>
      <c r="BI198" s="192"/>
      <c r="BJ198" s="192"/>
      <c r="BK198" s="192"/>
      <c r="BL198" s="192"/>
      <c r="BM198" s="192"/>
      <c r="BN198" s="192"/>
      <c r="BO198" s="192"/>
      <c r="BP198" s="192"/>
      <c r="BQ198" s="192"/>
      <c r="BR198" s="192"/>
      <c r="BS198" s="192"/>
      <c r="BT198" s="192"/>
      <c r="BU198" s="192"/>
      <c r="BV198" s="192"/>
    </row>
    <row r="199" spans="1:74">
      <c r="A199" s="192"/>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c r="AT199" s="192"/>
      <c r="AU199" s="192"/>
      <c r="AV199" s="192"/>
      <c r="AW199" s="192"/>
      <c r="AX199" s="192"/>
      <c r="AY199" s="192"/>
      <c r="AZ199" s="192"/>
      <c r="BA199" s="192"/>
      <c r="BB199" s="192"/>
      <c r="BC199" s="192"/>
      <c r="BD199" s="192"/>
      <c r="BE199" s="192"/>
      <c r="BF199" s="192"/>
      <c r="BG199" s="192"/>
      <c r="BH199" s="192"/>
      <c r="BI199" s="192"/>
      <c r="BJ199" s="192"/>
      <c r="BK199" s="192"/>
      <c r="BL199" s="192"/>
      <c r="BM199" s="192"/>
      <c r="BN199" s="192"/>
      <c r="BO199" s="192"/>
      <c r="BP199" s="192"/>
      <c r="BQ199" s="192"/>
      <c r="BR199" s="192"/>
      <c r="BS199" s="192"/>
      <c r="BT199" s="192"/>
      <c r="BU199" s="192"/>
      <c r="BV199" s="192"/>
    </row>
    <row r="200" spans="1:74">
      <c r="A200" s="192"/>
      <c r="B200" s="192"/>
      <c r="C200" s="192"/>
      <c r="D200" s="192"/>
      <c r="E200" s="192"/>
      <c r="F200" s="192"/>
      <c r="G200" s="192"/>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c r="AT200" s="192"/>
      <c r="AU200" s="192"/>
      <c r="AV200" s="192"/>
      <c r="AW200" s="192"/>
      <c r="AX200" s="192"/>
      <c r="AY200" s="192"/>
      <c r="AZ200" s="192"/>
      <c r="BA200" s="192"/>
      <c r="BB200" s="192"/>
      <c r="BC200" s="192"/>
      <c r="BD200" s="192"/>
      <c r="BE200" s="192"/>
      <c r="BF200" s="192"/>
      <c r="BG200" s="192"/>
      <c r="BH200" s="192"/>
      <c r="BI200" s="192"/>
      <c r="BJ200" s="192"/>
      <c r="BK200" s="192"/>
      <c r="BL200" s="192"/>
      <c r="BM200" s="192"/>
      <c r="BN200" s="192"/>
      <c r="BO200" s="192"/>
      <c r="BP200" s="192"/>
      <c r="BQ200" s="192"/>
      <c r="BR200" s="192"/>
      <c r="BS200" s="192"/>
      <c r="BT200" s="192"/>
      <c r="BU200" s="192"/>
      <c r="BV200" s="192"/>
    </row>
    <row r="201" spans="1:74">
      <c r="A201" s="192"/>
      <c r="B201" s="192"/>
      <c r="C201" s="192"/>
      <c r="D201" s="192"/>
      <c r="E201" s="192"/>
      <c r="F201" s="192"/>
      <c r="G201" s="192"/>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2"/>
      <c r="AT201" s="192"/>
      <c r="AU201" s="192"/>
      <c r="AV201" s="192"/>
      <c r="AW201" s="192"/>
      <c r="AX201" s="192"/>
      <c r="AY201" s="192"/>
      <c r="AZ201" s="192"/>
      <c r="BA201" s="192"/>
      <c r="BB201" s="192"/>
      <c r="BC201" s="192"/>
      <c r="BD201" s="192"/>
      <c r="BE201" s="192"/>
      <c r="BF201" s="192"/>
      <c r="BG201" s="192"/>
      <c r="BH201" s="192"/>
      <c r="BI201" s="192"/>
      <c r="BJ201" s="192"/>
      <c r="BK201" s="192"/>
      <c r="BL201" s="192"/>
      <c r="BM201" s="192"/>
      <c r="BN201" s="192"/>
      <c r="BO201" s="192"/>
      <c r="BP201" s="192"/>
      <c r="BQ201" s="192"/>
      <c r="BR201" s="192"/>
      <c r="BS201" s="192"/>
      <c r="BT201" s="192"/>
      <c r="BU201" s="192"/>
      <c r="BV201" s="192"/>
    </row>
    <row r="202" spans="1:74">
      <c r="A202" s="192"/>
      <c r="B202" s="192"/>
      <c r="C202" s="192"/>
      <c r="D202" s="192"/>
      <c r="E202" s="192"/>
      <c r="F202" s="192"/>
      <c r="G202" s="192"/>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2"/>
      <c r="AT202" s="192"/>
      <c r="AU202" s="192"/>
      <c r="AV202" s="192"/>
      <c r="AW202" s="192"/>
      <c r="AX202" s="192"/>
      <c r="AY202" s="192"/>
      <c r="AZ202" s="192"/>
      <c r="BA202" s="192"/>
      <c r="BB202" s="192"/>
      <c r="BC202" s="192"/>
      <c r="BD202" s="192"/>
      <c r="BE202" s="192"/>
      <c r="BF202" s="192"/>
      <c r="BG202" s="192"/>
      <c r="BH202" s="192"/>
      <c r="BI202" s="192"/>
      <c r="BJ202" s="192"/>
      <c r="BK202" s="192"/>
      <c r="BL202" s="192"/>
      <c r="BM202" s="192"/>
      <c r="BN202" s="192"/>
      <c r="BO202" s="192"/>
      <c r="BP202" s="192"/>
      <c r="BQ202" s="192"/>
      <c r="BR202" s="192"/>
      <c r="BS202" s="192"/>
      <c r="BT202" s="192"/>
      <c r="BU202" s="192"/>
      <c r="BV202" s="192"/>
    </row>
    <row r="203" spans="1:74">
      <c r="A203" s="192"/>
      <c r="B203" s="192"/>
      <c r="C203" s="192"/>
      <c r="D203" s="192"/>
      <c r="E203" s="192"/>
      <c r="F203" s="192"/>
      <c r="G203" s="192"/>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2"/>
      <c r="AT203" s="192"/>
      <c r="AU203" s="192"/>
      <c r="AV203" s="192"/>
      <c r="AW203" s="192"/>
      <c r="AX203" s="192"/>
      <c r="AY203" s="192"/>
      <c r="AZ203" s="192"/>
      <c r="BA203" s="192"/>
      <c r="BB203" s="192"/>
      <c r="BC203" s="192"/>
      <c r="BD203" s="192"/>
      <c r="BE203" s="192"/>
      <c r="BF203" s="192"/>
      <c r="BG203" s="192"/>
      <c r="BH203" s="192"/>
      <c r="BI203" s="192"/>
      <c r="BJ203" s="192"/>
      <c r="BK203" s="192"/>
      <c r="BL203" s="192"/>
      <c r="BM203" s="192"/>
      <c r="BN203" s="192"/>
      <c r="BO203" s="192"/>
      <c r="BP203" s="192"/>
      <c r="BQ203" s="192"/>
      <c r="BR203" s="192"/>
      <c r="BS203" s="192"/>
      <c r="BT203" s="192"/>
      <c r="BU203" s="192"/>
      <c r="BV203" s="192"/>
    </row>
    <row r="204" spans="1:74">
      <c r="A204" s="192"/>
      <c r="B204" s="192"/>
      <c r="C204" s="192"/>
      <c r="D204" s="192"/>
      <c r="E204" s="192"/>
      <c r="F204" s="192"/>
      <c r="G204" s="192"/>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2"/>
      <c r="AT204" s="192"/>
      <c r="AU204" s="192"/>
      <c r="AV204" s="192"/>
      <c r="AW204" s="192"/>
      <c r="AX204" s="192"/>
      <c r="AY204" s="192"/>
      <c r="AZ204" s="192"/>
      <c r="BA204" s="192"/>
      <c r="BB204" s="192"/>
      <c r="BC204" s="192"/>
      <c r="BD204" s="192"/>
      <c r="BE204" s="192"/>
      <c r="BF204" s="192"/>
      <c r="BG204" s="192"/>
      <c r="BH204" s="192"/>
      <c r="BI204" s="192"/>
      <c r="BJ204" s="192"/>
      <c r="BK204" s="192"/>
      <c r="BL204" s="192"/>
      <c r="BM204" s="192"/>
      <c r="BN204" s="192"/>
      <c r="BO204" s="192"/>
      <c r="BP204" s="192"/>
      <c r="BQ204" s="192"/>
      <c r="BR204" s="192"/>
      <c r="BS204" s="192"/>
      <c r="BT204" s="192"/>
      <c r="BU204" s="192"/>
      <c r="BV204" s="192"/>
    </row>
    <row r="205" spans="1:74">
      <c r="A205" s="192"/>
      <c r="B205" s="192"/>
      <c r="C205" s="192"/>
      <c r="D205" s="192"/>
      <c r="E205" s="192"/>
      <c r="F205" s="192"/>
      <c r="G205" s="192"/>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c r="AR205" s="192"/>
      <c r="AS205" s="192"/>
      <c r="AT205" s="192"/>
      <c r="AU205" s="192"/>
      <c r="AV205" s="192"/>
      <c r="AW205" s="192"/>
      <c r="AX205" s="192"/>
      <c r="AY205" s="192"/>
      <c r="AZ205" s="192"/>
      <c r="BA205" s="192"/>
      <c r="BB205" s="192"/>
      <c r="BC205" s="192"/>
      <c r="BD205" s="192"/>
      <c r="BE205" s="192"/>
      <c r="BF205" s="192"/>
      <c r="BG205" s="192"/>
      <c r="BH205" s="192"/>
      <c r="BI205" s="192"/>
      <c r="BJ205" s="192"/>
      <c r="BK205" s="192"/>
      <c r="BL205" s="192"/>
      <c r="BM205" s="192"/>
      <c r="BN205" s="192"/>
      <c r="BO205" s="192"/>
      <c r="BP205" s="192"/>
      <c r="BQ205" s="192"/>
      <c r="BR205" s="192"/>
      <c r="BS205" s="192"/>
      <c r="BT205" s="192"/>
      <c r="BU205" s="192"/>
      <c r="BV205" s="192"/>
    </row>
    <row r="206" spans="1:74">
      <c r="A206" s="192"/>
      <c r="B206" s="192"/>
      <c r="C206" s="192"/>
      <c r="D206" s="192"/>
      <c r="E206" s="192"/>
      <c r="F206" s="192"/>
      <c r="G206" s="192"/>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c r="AR206" s="192"/>
      <c r="AS206" s="192"/>
      <c r="AT206" s="192"/>
      <c r="AU206" s="192"/>
      <c r="AV206" s="192"/>
      <c r="AW206" s="192"/>
      <c r="AX206" s="192"/>
      <c r="AY206" s="192"/>
      <c r="AZ206" s="192"/>
      <c r="BA206" s="192"/>
      <c r="BB206" s="192"/>
      <c r="BC206" s="192"/>
      <c r="BD206" s="192"/>
      <c r="BE206" s="192"/>
      <c r="BF206" s="192"/>
      <c r="BG206" s="192"/>
      <c r="BH206" s="192"/>
      <c r="BI206" s="192"/>
      <c r="BJ206" s="192"/>
      <c r="BK206" s="192"/>
      <c r="BL206" s="192"/>
      <c r="BM206" s="192"/>
      <c r="BN206" s="192"/>
      <c r="BO206" s="192"/>
      <c r="BP206" s="192"/>
      <c r="BQ206" s="192"/>
      <c r="BR206" s="192"/>
      <c r="BS206" s="192"/>
      <c r="BT206" s="192"/>
      <c r="BU206" s="192"/>
      <c r="BV206" s="192"/>
    </row>
    <row r="207" spans="1:74">
      <c r="A207" s="192"/>
      <c r="B207" s="192"/>
      <c r="C207" s="192"/>
      <c r="D207" s="192"/>
      <c r="E207" s="192"/>
      <c r="F207" s="192"/>
      <c r="G207" s="192"/>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2"/>
      <c r="AT207" s="192"/>
      <c r="AU207" s="192"/>
      <c r="AV207" s="192"/>
      <c r="AW207" s="192"/>
      <c r="AX207" s="192"/>
      <c r="AY207" s="192"/>
      <c r="AZ207" s="192"/>
      <c r="BA207" s="192"/>
      <c r="BB207" s="192"/>
      <c r="BC207" s="192"/>
      <c r="BD207" s="192"/>
      <c r="BE207" s="192"/>
      <c r="BF207" s="192"/>
      <c r="BG207" s="192"/>
      <c r="BH207" s="192"/>
      <c r="BI207" s="192"/>
      <c r="BJ207" s="192"/>
      <c r="BK207" s="192"/>
      <c r="BL207" s="192"/>
      <c r="BM207" s="192"/>
      <c r="BN207" s="192"/>
      <c r="BO207" s="192"/>
      <c r="BP207" s="192"/>
      <c r="BQ207" s="192"/>
      <c r="BR207" s="192"/>
      <c r="BS207" s="192"/>
      <c r="BT207" s="192"/>
      <c r="BU207" s="192"/>
      <c r="BV207" s="192"/>
    </row>
    <row r="208" spans="1:74">
      <c r="A208" s="192"/>
      <c r="B208" s="192"/>
      <c r="C208" s="192"/>
      <c r="D208" s="192"/>
      <c r="E208" s="192"/>
      <c r="F208" s="192"/>
      <c r="G208" s="192"/>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c r="AR208" s="192"/>
      <c r="AS208" s="192"/>
      <c r="AT208" s="192"/>
      <c r="AU208" s="192"/>
      <c r="AV208" s="192"/>
      <c r="AW208" s="192"/>
      <c r="AX208" s="192"/>
      <c r="AY208" s="192"/>
      <c r="AZ208" s="192"/>
      <c r="BA208" s="192"/>
      <c r="BB208" s="192"/>
      <c r="BC208" s="192"/>
      <c r="BD208" s="192"/>
      <c r="BE208" s="192"/>
      <c r="BF208" s="192"/>
      <c r="BG208" s="192"/>
      <c r="BH208" s="192"/>
      <c r="BI208" s="192"/>
      <c r="BJ208" s="192"/>
      <c r="BK208" s="192"/>
      <c r="BL208" s="192"/>
      <c r="BM208" s="192"/>
      <c r="BN208" s="192"/>
      <c r="BO208" s="192"/>
      <c r="BP208" s="192"/>
      <c r="BQ208" s="192"/>
      <c r="BR208" s="192"/>
      <c r="BS208" s="192"/>
      <c r="BT208" s="192"/>
      <c r="BU208" s="192"/>
      <c r="BV208" s="192"/>
    </row>
    <row r="209" spans="1:74">
      <c r="A209" s="192"/>
      <c r="B209" s="192"/>
      <c r="C209" s="192"/>
      <c r="D209" s="192"/>
      <c r="E209" s="192"/>
      <c r="F209" s="192"/>
      <c r="G209" s="192"/>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c r="AR209" s="192"/>
      <c r="AS209" s="192"/>
      <c r="AT209" s="192"/>
      <c r="AU209" s="192"/>
      <c r="AV209" s="192"/>
      <c r="AW209" s="192"/>
      <c r="AX209" s="192"/>
      <c r="AY209" s="192"/>
      <c r="AZ209" s="192"/>
      <c r="BA209" s="192"/>
      <c r="BB209" s="192"/>
      <c r="BC209" s="192"/>
      <c r="BD209" s="192"/>
      <c r="BE209" s="192"/>
      <c r="BF209" s="192"/>
      <c r="BG209" s="192"/>
      <c r="BH209" s="192"/>
      <c r="BI209" s="192"/>
      <c r="BJ209" s="192"/>
      <c r="BK209" s="192"/>
      <c r="BL209" s="192"/>
      <c r="BM209" s="192"/>
      <c r="BN209" s="192"/>
      <c r="BO209" s="192"/>
      <c r="BP209" s="192"/>
      <c r="BQ209" s="192"/>
      <c r="BR209" s="192"/>
      <c r="BS209" s="192"/>
      <c r="BT209" s="192"/>
      <c r="BU209" s="192"/>
      <c r="BV209" s="192"/>
    </row>
    <row r="210" spans="1:74">
      <c r="A210" s="192"/>
      <c r="B210" s="192"/>
      <c r="C210" s="192"/>
      <c r="D210" s="192"/>
      <c r="E210" s="192"/>
      <c r="F210" s="192"/>
      <c r="G210" s="192"/>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2"/>
      <c r="AT210" s="192"/>
      <c r="AU210" s="192"/>
      <c r="AV210" s="192"/>
      <c r="AW210" s="192"/>
      <c r="AX210" s="192"/>
      <c r="AY210" s="192"/>
      <c r="AZ210" s="192"/>
      <c r="BA210" s="192"/>
      <c r="BB210" s="192"/>
      <c r="BC210" s="192"/>
      <c r="BD210" s="192"/>
      <c r="BE210" s="192"/>
      <c r="BF210" s="192"/>
      <c r="BG210" s="192"/>
      <c r="BH210" s="192"/>
      <c r="BI210" s="192"/>
      <c r="BJ210" s="192"/>
      <c r="BK210" s="192"/>
      <c r="BL210" s="192"/>
      <c r="BM210" s="192"/>
      <c r="BN210" s="192"/>
      <c r="BO210" s="192"/>
      <c r="BP210" s="192"/>
      <c r="BQ210" s="192"/>
      <c r="BR210" s="192"/>
      <c r="BS210" s="192"/>
      <c r="BT210" s="192"/>
      <c r="BU210" s="192"/>
      <c r="BV210" s="192"/>
    </row>
    <row r="211" spans="1:74">
      <c r="A211" s="192"/>
      <c r="B211" s="192"/>
      <c r="C211" s="192"/>
      <c r="D211" s="192"/>
      <c r="E211" s="192"/>
      <c r="F211" s="192"/>
      <c r="G211" s="192"/>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c r="AT211" s="192"/>
      <c r="AU211" s="192"/>
      <c r="AV211" s="192"/>
      <c r="AW211" s="192"/>
      <c r="AX211" s="192"/>
      <c r="AY211" s="192"/>
      <c r="AZ211" s="192"/>
      <c r="BA211" s="192"/>
      <c r="BB211" s="192"/>
      <c r="BC211" s="192"/>
      <c r="BD211" s="192"/>
      <c r="BE211" s="192"/>
      <c r="BF211" s="192"/>
      <c r="BG211" s="192"/>
      <c r="BH211" s="192"/>
      <c r="BI211" s="192"/>
      <c r="BJ211" s="192"/>
      <c r="BK211" s="192"/>
      <c r="BL211" s="192"/>
      <c r="BM211" s="192"/>
      <c r="BN211" s="192"/>
      <c r="BO211" s="192"/>
      <c r="BP211" s="192"/>
      <c r="BQ211" s="192"/>
      <c r="BR211" s="192"/>
      <c r="BS211" s="192"/>
      <c r="BT211" s="192"/>
      <c r="BU211" s="192"/>
      <c r="BV211" s="192"/>
    </row>
    <row r="212" spans="1:74">
      <c r="A212" s="192"/>
      <c r="B212" s="192"/>
      <c r="C212" s="192"/>
      <c r="D212" s="192"/>
      <c r="E212" s="192"/>
      <c r="F212" s="192"/>
      <c r="G212" s="192"/>
      <c r="H212" s="192"/>
      <c r="I212" s="192"/>
      <c r="J212" s="192"/>
      <c r="K212" s="192"/>
      <c r="L212" s="192"/>
      <c r="M212" s="192"/>
      <c r="N212" s="192"/>
      <c r="O212" s="192"/>
      <c r="P212" s="192"/>
      <c r="Q212" s="192"/>
      <c r="R212" s="192"/>
      <c r="S212" s="192"/>
      <c r="T212" s="192"/>
      <c r="U212" s="192"/>
      <c r="V212" s="192"/>
      <c r="W212" s="192"/>
      <c r="X212" s="192"/>
      <c r="Y212" s="192"/>
      <c r="Z212" s="192"/>
      <c r="AA212" s="192"/>
      <c r="AB212" s="192"/>
      <c r="AC212" s="192"/>
      <c r="AD212" s="192"/>
      <c r="AE212" s="192"/>
      <c r="AF212" s="192"/>
      <c r="AG212" s="192"/>
      <c r="AH212" s="192"/>
      <c r="AI212" s="192"/>
      <c r="AJ212" s="192"/>
      <c r="AK212" s="192"/>
      <c r="AL212" s="192"/>
      <c r="AM212" s="192"/>
      <c r="AN212" s="192"/>
      <c r="AO212" s="192"/>
      <c r="AP212" s="192"/>
      <c r="AQ212" s="192"/>
      <c r="AR212" s="192"/>
      <c r="AS212" s="192"/>
      <c r="AT212" s="192"/>
      <c r="AU212" s="192"/>
      <c r="AV212" s="192"/>
      <c r="AW212" s="192"/>
      <c r="AX212" s="192"/>
      <c r="AY212" s="192"/>
      <c r="AZ212" s="192"/>
      <c r="BA212" s="192"/>
      <c r="BB212" s="192"/>
      <c r="BC212" s="192"/>
      <c r="BD212" s="192"/>
      <c r="BE212" s="192"/>
      <c r="BF212" s="192"/>
      <c r="BG212" s="192"/>
      <c r="BH212" s="192"/>
      <c r="BI212" s="192"/>
      <c r="BJ212" s="192"/>
      <c r="BK212" s="192"/>
      <c r="BL212" s="192"/>
      <c r="BM212" s="192"/>
      <c r="BN212" s="192"/>
      <c r="BO212" s="192"/>
      <c r="BP212" s="192"/>
      <c r="BQ212" s="192"/>
      <c r="BR212" s="192"/>
      <c r="BS212" s="192"/>
      <c r="BT212" s="192"/>
      <c r="BU212" s="192"/>
      <c r="BV212" s="192"/>
    </row>
    <row r="213" spans="1:74">
      <c r="A213" s="192"/>
      <c r="B213" s="192"/>
      <c r="C213" s="192"/>
      <c r="D213" s="192"/>
      <c r="E213" s="192"/>
      <c r="F213" s="192"/>
      <c r="G213" s="192"/>
      <c r="H213" s="192"/>
      <c r="I213" s="192"/>
      <c r="J213" s="192"/>
      <c r="K213" s="192"/>
      <c r="L213" s="192"/>
      <c r="M213" s="192"/>
      <c r="N213" s="192"/>
      <c r="O213" s="192"/>
      <c r="P213" s="192"/>
      <c r="Q213" s="192"/>
      <c r="R213" s="192"/>
      <c r="S213" s="192"/>
      <c r="T213" s="192"/>
      <c r="U213" s="192"/>
      <c r="V213" s="192"/>
      <c r="W213" s="192"/>
      <c r="X213" s="192"/>
      <c r="Y213" s="192"/>
      <c r="Z213" s="192"/>
      <c r="AA213" s="192"/>
      <c r="AB213" s="192"/>
      <c r="AC213" s="192"/>
      <c r="AD213" s="192"/>
      <c r="AE213" s="192"/>
      <c r="AF213" s="192"/>
      <c r="AG213" s="192"/>
      <c r="AH213" s="192"/>
      <c r="AI213" s="192"/>
      <c r="AJ213" s="192"/>
      <c r="AK213" s="192"/>
      <c r="AL213" s="192"/>
      <c r="AM213" s="192"/>
      <c r="AN213" s="192"/>
      <c r="AO213" s="192"/>
      <c r="AP213" s="192"/>
      <c r="AQ213" s="192"/>
      <c r="AR213" s="192"/>
      <c r="AS213" s="192"/>
      <c r="AT213" s="192"/>
      <c r="AU213" s="192"/>
      <c r="AV213" s="192"/>
      <c r="AW213" s="192"/>
      <c r="AX213" s="192"/>
      <c r="AY213" s="192"/>
      <c r="AZ213" s="192"/>
      <c r="BA213" s="192"/>
      <c r="BB213" s="192"/>
      <c r="BC213" s="192"/>
      <c r="BD213" s="192"/>
      <c r="BE213" s="192"/>
      <c r="BF213" s="192"/>
      <c r="BG213" s="192"/>
      <c r="BH213" s="192"/>
      <c r="BI213" s="192"/>
      <c r="BJ213" s="192"/>
      <c r="BK213" s="192"/>
      <c r="BL213" s="192"/>
      <c r="BM213" s="192"/>
      <c r="BN213" s="192"/>
      <c r="BO213" s="192"/>
      <c r="BP213" s="192"/>
      <c r="BQ213" s="192"/>
      <c r="BR213" s="192"/>
      <c r="BS213" s="192"/>
      <c r="BT213" s="192"/>
      <c r="BU213" s="192"/>
      <c r="BV213" s="192"/>
    </row>
    <row r="214" spans="1:74">
      <c r="A214" s="192"/>
      <c r="B214" s="192"/>
      <c r="C214" s="192"/>
      <c r="D214" s="192"/>
      <c r="E214" s="192"/>
      <c r="F214" s="192"/>
      <c r="G214" s="192"/>
      <c r="H214" s="192"/>
      <c r="I214" s="192"/>
      <c r="J214" s="192"/>
      <c r="K214" s="192"/>
      <c r="L214" s="192"/>
      <c r="M214" s="192"/>
      <c r="N214" s="192"/>
      <c r="O214" s="192"/>
      <c r="P214" s="192"/>
      <c r="Q214" s="192"/>
      <c r="R214" s="192"/>
      <c r="S214" s="192"/>
      <c r="T214" s="192"/>
      <c r="U214" s="192"/>
      <c r="V214" s="192"/>
      <c r="W214" s="192"/>
      <c r="X214" s="192"/>
      <c r="Y214" s="192"/>
      <c r="Z214" s="192"/>
      <c r="AA214" s="192"/>
      <c r="AB214" s="192"/>
      <c r="AC214" s="192"/>
      <c r="AD214" s="192"/>
      <c r="AE214" s="192"/>
      <c r="AF214" s="192"/>
      <c r="AG214" s="192"/>
      <c r="AH214" s="192"/>
      <c r="AI214" s="192"/>
      <c r="AJ214" s="192"/>
      <c r="AK214" s="192"/>
      <c r="AL214" s="192"/>
      <c r="AM214" s="192"/>
      <c r="AN214" s="192"/>
      <c r="AO214" s="192"/>
      <c r="AP214" s="192"/>
      <c r="AQ214" s="192"/>
      <c r="AR214" s="192"/>
      <c r="AS214" s="192"/>
      <c r="AT214" s="192"/>
      <c r="AU214" s="192"/>
      <c r="AV214" s="192"/>
      <c r="AW214" s="192"/>
      <c r="AX214" s="192"/>
      <c r="AY214" s="192"/>
      <c r="AZ214" s="192"/>
      <c r="BA214" s="192"/>
      <c r="BB214" s="192"/>
      <c r="BC214" s="192"/>
      <c r="BD214" s="192"/>
      <c r="BE214" s="192"/>
      <c r="BF214" s="192"/>
      <c r="BG214" s="192"/>
      <c r="BH214" s="192"/>
      <c r="BI214" s="192"/>
      <c r="BJ214" s="192"/>
      <c r="BK214" s="192"/>
      <c r="BL214" s="192"/>
      <c r="BM214" s="192"/>
      <c r="BN214" s="192"/>
      <c r="BO214" s="192"/>
      <c r="BP214" s="192"/>
      <c r="BQ214" s="192"/>
      <c r="BR214" s="192"/>
      <c r="BS214" s="192"/>
      <c r="BT214" s="192"/>
      <c r="BU214" s="192"/>
      <c r="BV214" s="192"/>
    </row>
    <row r="215" spans="1:74">
      <c r="A215" s="192"/>
      <c r="B215" s="192"/>
      <c r="C215" s="192"/>
      <c r="D215" s="192"/>
      <c r="E215" s="192"/>
      <c r="F215" s="192"/>
      <c r="G215" s="192"/>
      <c r="H215" s="192"/>
      <c r="I215" s="192"/>
      <c r="J215" s="192"/>
      <c r="K215" s="192"/>
      <c r="L215" s="192"/>
      <c r="M215" s="192"/>
      <c r="N215" s="192"/>
      <c r="O215" s="192"/>
      <c r="P215" s="192"/>
      <c r="Q215" s="192"/>
      <c r="R215" s="192"/>
      <c r="S215" s="192"/>
      <c r="T215" s="192"/>
      <c r="U215" s="192"/>
      <c r="V215" s="192"/>
      <c r="W215" s="192"/>
      <c r="X215" s="192"/>
      <c r="Y215" s="192"/>
      <c r="Z215" s="192"/>
      <c r="AA215" s="192"/>
      <c r="AB215" s="192"/>
      <c r="AC215" s="192"/>
      <c r="AD215" s="192"/>
      <c r="AE215" s="192"/>
      <c r="AF215" s="192"/>
      <c r="AG215" s="192"/>
      <c r="AH215" s="192"/>
      <c r="AI215" s="192"/>
      <c r="AJ215" s="192"/>
      <c r="AK215" s="192"/>
      <c r="AL215" s="192"/>
      <c r="AM215" s="192"/>
      <c r="AN215" s="192"/>
      <c r="AO215" s="192"/>
      <c r="AP215" s="192"/>
      <c r="AQ215" s="192"/>
      <c r="AR215" s="192"/>
      <c r="AS215" s="192"/>
      <c r="AT215" s="192"/>
      <c r="AU215" s="192"/>
      <c r="AV215" s="192"/>
      <c r="AW215" s="192"/>
      <c r="AX215" s="192"/>
      <c r="AY215" s="192"/>
      <c r="AZ215" s="192"/>
      <c r="BA215" s="192"/>
      <c r="BB215" s="192"/>
      <c r="BC215" s="192"/>
      <c r="BD215" s="192"/>
      <c r="BE215" s="192"/>
      <c r="BF215" s="192"/>
      <c r="BG215" s="192"/>
      <c r="BH215" s="192"/>
      <c r="BI215" s="192"/>
      <c r="BJ215" s="192"/>
      <c r="BK215" s="192"/>
      <c r="BL215" s="192"/>
      <c r="BM215" s="192"/>
      <c r="BN215" s="192"/>
      <c r="BO215" s="192"/>
      <c r="BP215" s="192"/>
      <c r="BQ215" s="192"/>
      <c r="BR215" s="192"/>
      <c r="BS215" s="192"/>
      <c r="BT215" s="192"/>
      <c r="BU215" s="192"/>
      <c r="BV215" s="192"/>
    </row>
    <row r="216" spans="1:74">
      <c r="A216" s="192"/>
      <c r="B216" s="192"/>
      <c r="C216" s="192"/>
      <c r="D216" s="192"/>
      <c r="E216" s="192"/>
      <c r="F216" s="192"/>
      <c r="G216" s="192"/>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192"/>
      <c r="AE216" s="192"/>
      <c r="AF216" s="192"/>
      <c r="AG216" s="192"/>
      <c r="AH216" s="192"/>
      <c r="AI216" s="192"/>
      <c r="AJ216" s="192"/>
      <c r="AK216" s="192"/>
      <c r="AL216" s="192"/>
      <c r="AM216" s="192"/>
      <c r="AN216" s="192"/>
      <c r="AO216" s="192"/>
      <c r="AP216" s="192"/>
      <c r="AQ216" s="192"/>
      <c r="AR216" s="192"/>
      <c r="AS216" s="192"/>
      <c r="AT216" s="192"/>
      <c r="AU216" s="192"/>
      <c r="AV216" s="192"/>
      <c r="AW216" s="192"/>
      <c r="AX216" s="192"/>
      <c r="AY216" s="192"/>
      <c r="AZ216" s="192"/>
      <c r="BA216" s="192"/>
      <c r="BB216" s="192"/>
      <c r="BC216" s="192"/>
      <c r="BD216" s="192"/>
      <c r="BE216" s="192"/>
      <c r="BF216" s="192"/>
      <c r="BG216" s="192"/>
      <c r="BH216" s="192"/>
      <c r="BI216" s="192"/>
      <c r="BJ216" s="192"/>
      <c r="BK216" s="192"/>
      <c r="BL216" s="192"/>
      <c r="BM216" s="192"/>
      <c r="BN216" s="192"/>
      <c r="BO216" s="192"/>
      <c r="BP216" s="192"/>
      <c r="BQ216" s="192"/>
      <c r="BR216" s="192"/>
      <c r="BS216" s="192"/>
      <c r="BT216" s="192"/>
      <c r="BU216" s="192"/>
      <c r="BV216" s="192"/>
    </row>
    <row r="217" spans="1:74">
      <c r="A217" s="192"/>
      <c r="B217" s="192"/>
      <c r="C217" s="192"/>
      <c r="D217" s="192"/>
      <c r="E217" s="192"/>
      <c r="F217" s="192"/>
      <c r="G217" s="192"/>
      <c r="H217" s="192"/>
      <c r="I217" s="192"/>
      <c r="J217" s="192"/>
      <c r="K217" s="192"/>
      <c r="L217" s="192"/>
      <c r="M217" s="192"/>
      <c r="N217" s="192"/>
      <c r="O217" s="192"/>
      <c r="P217" s="192"/>
      <c r="Q217" s="192"/>
      <c r="R217" s="192"/>
      <c r="S217" s="192"/>
      <c r="T217" s="192"/>
      <c r="U217" s="192"/>
      <c r="V217" s="192"/>
      <c r="W217" s="192"/>
      <c r="X217" s="192"/>
      <c r="Y217" s="192"/>
      <c r="Z217" s="192"/>
      <c r="AA217" s="192"/>
      <c r="AB217" s="192"/>
      <c r="AC217" s="192"/>
      <c r="AD217" s="192"/>
      <c r="AE217" s="192"/>
      <c r="AF217" s="192"/>
      <c r="AG217" s="192"/>
      <c r="AH217" s="192"/>
      <c r="AI217" s="192"/>
      <c r="AJ217" s="192"/>
      <c r="AK217" s="192"/>
      <c r="AL217" s="192"/>
      <c r="AM217" s="192"/>
      <c r="AN217" s="192"/>
      <c r="AO217" s="192"/>
      <c r="AP217" s="192"/>
      <c r="AQ217" s="192"/>
      <c r="AR217" s="192"/>
      <c r="AS217" s="192"/>
      <c r="AT217" s="192"/>
      <c r="AU217" s="192"/>
      <c r="AV217" s="192"/>
      <c r="AW217" s="192"/>
      <c r="AX217" s="192"/>
      <c r="AY217" s="192"/>
      <c r="AZ217" s="192"/>
      <c r="BA217" s="192"/>
      <c r="BB217" s="192"/>
      <c r="BC217" s="192"/>
      <c r="BD217" s="192"/>
      <c r="BE217" s="192"/>
      <c r="BF217" s="192"/>
      <c r="BG217" s="192"/>
      <c r="BH217" s="192"/>
      <c r="BI217" s="192"/>
      <c r="BJ217" s="192"/>
      <c r="BK217" s="192"/>
      <c r="BL217" s="192"/>
      <c r="BM217" s="192"/>
      <c r="BN217" s="192"/>
      <c r="BO217" s="192"/>
      <c r="BP217" s="192"/>
      <c r="BQ217" s="192"/>
      <c r="BR217" s="192"/>
      <c r="BS217" s="192"/>
      <c r="BT217" s="192"/>
      <c r="BU217" s="192"/>
      <c r="BV217" s="192"/>
    </row>
    <row r="218" spans="1:74">
      <c r="A218" s="192"/>
      <c r="B218" s="192"/>
      <c r="C218" s="192"/>
      <c r="D218" s="192"/>
      <c r="E218" s="192"/>
      <c r="F218" s="192"/>
      <c r="G218" s="192"/>
      <c r="H218" s="192"/>
      <c r="I218" s="192"/>
      <c r="J218" s="192"/>
      <c r="K218" s="192"/>
      <c r="L218" s="192"/>
      <c r="M218" s="192"/>
      <c r="N218" s="192"/>
      <c r="O218" s="192"/>
      <c r="P218" s="192"/>
      <c r="Q218" s="192"/>
      <c r="R218" s="192"/>
      <c r="S218" s="192"/>
      <c r="T218" s="192"/>
      <c r="U218" s="192"/>
      <c r="V218" s="192"/>
      <c r="W218" s="192"/>
      <c r="X218" s="192"/>
      <c r="Y218" s="192"/>
      <c r="Z218" s="192"/>
      <c r="AA218" s="192"/>
      <c r="AB218" s="192"/>
      <c r="AC218" s="192"/>
      <c r="AD218" s="192"/>
      <c r="AE218" s="192"/>
      <c r="AF218" s="192"/>
      <c r="AG218" s="192"/>
      <c r="AH218" s="192"/>
      <c r="AI218" s="192"/>
      <c r="AJ218" s="192"/>
      <c r="AK218" s="192"/>
      <c r="AL218" s="192"/>
      <c r="AM218" s="192"/>
      <c r="AN218" s="192"/>
      <c r="AO218" s="192"/>
      <c r="AP218" s="192"/>
      <c r="AQ218" s="192"/>
      <c r="AR218" s="192"/>
      <c r="AS218" s="192"/>
      <c r="AT218" s="192"/>
      <c r="AU218" s="192"/>
      <c r="AV218" s="192"/>
      <c r="AW218" s="192"/>
      <c r="AX218" s="192"/>
      <c r="AY218" s="192"/>
      <c r="AZ218" s="192"/>
      <c r="BA218" s="192"/>
      <c r="BB218" s="192"/>
      <c r="BC218" s="192"/>
      <c r="BD218" s="192"/>
      <c r="BE218" s="192"/>
      <c r="BF218" s="192"/>
      <c r="BG218" s="192"/>
      <c r="BH218" s="192"/>
      <c r="BI218" s="192"/>
      <c r="BJ218" s="192"/>
      <c r="BK218" s="192"/>
      <c r="BL218" s="192"/>
      <c r="BM218" s="192"/>
      <c r="BN218" s="192"/>
      <c r="BO218" s="192"/>
      <c r="BP218" s="192"/>
      <c r="BQ218" s="192"/>
      <c r="BR218" s="192"/>
      <c r="BS218" s="192"/>
      <c r="BT218" s="192"/>
      <c r="BU218" s="192"/>
      <c r="BV218" s="192"/>
    </row>
    <row r="219" spans="1:74">
      <c r="A219" s="192"/>
      <c r="B219" s="192"/>
      <c r="C219" s="192"/>
      <c r="D219" s="192"/>
      <c r="E219" s="192"/>
      <c r="F219" s="192"/>
      <c r="G219" s="192"/>
      <c r="H219" s="192"/>
      <c r="I219" s="192"/>
      <c r="J219" s="192"/>
      <c r="K219" s="192"/>
      <c r="L219" s="192"/>
      <c r="M219" s="192"/>
      <c r="N219" s="192"/>
      <c r="O219" s="192"/>
      <c r="P219" s="192"/>
      <c r="Q219" s="192"/>
      <c r="R219" s="192"/>
      <c r="S219" s="192"/>
      <c r="T219" s="192"/>
      <c r="U219" s="192"/>
      <c r="V219" s="192"/>
      <c r="W219" s="192"/>
      <c r="X219" s="192"/>
      <c r="Y219" s="192"/>
      <c r="Z219" s="192"/>
      <c r="AA219" s="192"/>
      <c r="AB219" s="192"/>
      <c r="AC219" s="192"/>
      <c r="AD219" s="192"/>
      <c r="AE219" s="192"/>
      <c r="AF219" s="192"/>
      <c r="AG219" s="192"/>
      <c r="AH219" s="192"/>
      <c r="AI219" s="192"/>
      <c r="AJ219" s="192"/>
      <c r="AK219" s="192"/>
      <c r="AL219" s="192"/>
      <c r="AM219" s="192"/>
      <c r="AN219" s="192"/>
      <c r="AO219" s="192"/>
      <c r="AP219" s="192"/>
      <c r="AQ219" s="192"/>
      <c r="AR219" s="192"/>
      <c r="AS219" s="192"/>
      <c r="AT219" s="192"/>
      <c r="AU219" s="192"/>
      <c r="AV219" s="192"/>
      <c r="AW219" s="192"/>
      <c r="AX219" s="192"/>
      <c r="AY219" s="192"/>
      <c r="AZ219" s="192"/>
      <c r="BA219" s="192"/>
      <c r="BB219" s="192"/>
      <c r="BC219" s="192"/>
      <c r="BD219" s="192"/>
      <c r="BE219" s="192"/>
      <c r="BF219" s="192"/>
      <c r="BG219" s="192"/>
      <c r="BH219" s="192"/>
      <c r="BI219" s="192"/>
      <c r="BJ219" s="192"/>
      <c r="BK219" s="192"/>
      <c r="BL219" s="192"/>
      <c r="BM219" s="192"/>
      <c r="BN219" s="192"/>
      <c r="BO219" s="192"/>
      <c r="BP219" s="192"/>
      <c r="BQ219" s="192"/>
      <c r="BR219" s="192"/>
      <c r="BS219" s="192"/>
      <c r="BT219" s="192"/>
      <c r="BU219" s="192"/>
      <c r="BV219" s="192"/>
    </row>
    <row r="220" spans="1:74">
      <c r="A220" s="192"/>
      <c r="B220" s="192"/>
      <c r="C220" s="192"/>
      <c r="D220" s="192"/>
      <c r="E220" s="192"/>
      <c r="F220" s="192"/>
      <c r="G220" s="192"/>
      <c r="H220" s="192"/>
      <c r="I220" s="192"/>
      <c r="J220" s="192"/>
      <c r="K220" s="192"/>
      <c r="L220" s="192"/>
      <c r="M220" s="192"/>
      <c r="N220" s="192"/>
      <c r="O220" s="192"/>
      <c r="P220" s="192"/>
      <c r="Q220" s="192"/>
      <c r="R220" s="192"/>
      <c r="S220" s="192"/>
      <c r="T220" s="192"/>
      <c r="U220" s="192"/>
      <c r="V220" s="192"/>
      <c r="W220" s="192"/>
      <c r="X220" s="192"/>
      <c r="Y220" s="192"/>
      <c r="Z220" s="192"/>
      <c r="AA220" s="192"/>
      <c r="AB220" s="192"/>
      <c r="AC220" s="192"/>
      <c r="AD220" s="192"/>
      <c r="AE220" s="192"/>
      <c r="AF220" s="192"/>
      <c r="AG220" s="192"/>
      <c r="AH220" s="192"/>
      <c r="AI220" s="192"/>
      <c r="AJ220" s="192"/>
      <c r="AK220" s="192"/>
      <c r="AL220" s="192"/>
      <c r="AM220" s="192"/>
      <c r="AN220" s="192"/>
      <c r="AO220" s="192"/>
      <c r="AP220" s="192"/>
      <c r="AQ220" s="192"/>
      <c r="AR220" s="192"/>
      <c r="AS220" s="192"/>
      <c r="AT220" s="192"/>
      <c r="AU220" s="192"/>
      <c r="AV220" s="192"/>
      <c r="AW220" s="192"/>
      <c r="AX220" s="192"/>
      <c r="AY220" s="192"/>
      <c r="AZ220" s="192"/>
      <c r="BA220" s="192"/>
      <c r="BB220" s="192"/>
      <c r="BC220" s="192"/>
      <c r="BD220" s="192"/>
      <c r="BE220" s="192"/>
      <c r="BF220" s="192"/>
      <c r="BG220" s="192"/>
      <c r="BH220" s="192"/>
      <c r="BI220" s="192"/>
      <c r="BJ220" s="192"/>
      <c r="BK220" s="192"/>
      <c r="BL220" s="192"/>
      <c r="BM220" s="192"/>
      <c r="BN220" s="192"/>
      <c r="BO220" s="192"/>
      <c r="BP220" s="192"/>
      <c r="BQ220" s="192"/>
      <c r="BR220" s="192"/>
      <c r="BS220" s="192"/>
      <c r="BT220" s="192"/>
      <c r="BU220" s="192"/>
      <c r="BV220" s="192"/>
    </row>
    <row r="221" spans="1:74">
      <c r="A221" s="192"/>
      <c r="B221" s="192"/>
      <c r="C221" s="192"/>
      <c r="D221" s="192"/>
      <c r="E221" s="192"/>
      <c r="F221" s="192"/>
      <c r="G221" s="192"/>
      <c r="H221" s="192"/>
      <c r="I221" s="192"/>
      <c r="J221" s="192"/>
      <c r="K221" s="192"/>
      <c r="L221" s="192"/>
      <c r="M221" s="192"/>
      <c r="N221" s="192"/>
      <c r="O221" s="192"/>
      <c r="P221" s="192"/>
      <c r="Q221" s="192"/>
      <c r="R221" s="192"/>
      <c r="S221" s="192"/>
      <c r="T221" s="192"/>
      <c r="U221" s="192"/>
      <c r="V221" s="192"/>
      <c r="W221" s="192"/>
      <c r="X221" s="192"/>
      <c r="Y221" s="192"/>
      <c r="Z221" s="192"/>
      <c r="AA221" s="192"/>
      <c r="AB221" s="192"/>
      <c r="AC221" s="192"/>
      <c r="AD221" s="192"/>
      <c r="AE221" s="192"/>
      <c r="AF221" s="192"/>
      <c r="AG221" s="192"/>
      <c r="AH221" s="192"/>
      <c r="AI221" s="192"/>
      <c r="AJ221" s="192"/>
      <c r="AK221" s="192"/>
      <c r="AL221" s="192"/>
      <c r="AM221" s="192"/>
      <c r="AN221" s="192"/>
      <c r="AO221" s="192"/>
      <c r="AP221" s="192"/>
      <c r="AQ221" s="192"/>
      <c r="AR221" s="192"/>
      <c r="AS221" s="192"/>
      <c r="AT221" s="192"/>
      <c r="AU221" s="192"/>
      <c r="AV221" s="192"/>
      <c r="AW221" s="192"/>
      <c r="AX221" s="192"/>
      <c r="AY221" s="192"/>
      <c r="AZ221" s="192"/>
      <c r="BA221" s="192"/>
      <c r="BB221" s="192"/>
      <c r="BC221" s="192"/>
      <c r="BD221" s="192"/>
      <c r="BE221" s="192"/>
      <c r="BF221" s="192"/>
      <c r="BG221" s="192"/>
      <c r="BH221" s="192"/>
      <c r="BI221" s="192"/>
      <c r="BJ221" s="192"/>
      <c r="BK221" s="192"/>
      <c r="BL221" s="192"/>
      <c r="BM221" s="192"/>
      <c r="BN221" s="192"/>
      <c r="BO221" s="192"/>
      <c r="BP221" s="192"/>
      <c r="BQ221" s="192"/>
      <c r="BR221" s="192"/>
      <c r="BS221" s="192"/>
      <c r="BT221" s="192"/>
      <c r="BU221" s="192"/>
      <c r="BV221" s="192"/>
    </row>
    <row r="222" spans="1:74">
      <c r="A222" s="192"/>
      <c r="B222" s="192"/>
      <c r="C222" s="192"/>
      <c r="D222" s="192"/>
      <c r="E222" s="192"/>
      <c r="F222" s="192"/>
      <c r="G222" s="192"/>
      <c r="H222" s="192"/>
      <c r="I222" s="192"/>
      <c r="J222" s="192"/>
      <c r="K222" s="192"/>
      <c r="L222" s="192"/>
      <c r="M222" s="192"/>
      <c r="N222" s="192"/>
      <c r="O222" s="192"/>
      <c r="P222" s="192"/>
      <c r="Q222" s="192"/>
      <c r="R222" s="192"/>
      <c r="S222" s="192"/>
      <c r="T222" s="192"/>
      <c r="U222" s="192"/>
      <c r="V222" s="192"/>
      <c r="W222" s="192"/>
      <c r="X222" s="192"/>
      <c r="Y222" s="192"/>
      <c r="Z222" s="192"/>
      <c r="AA222" s="192"/>
      <c r="AB222" s="192"/>
      <c r="AC222" s="192"/>
      <c r="AD222" s="192"/>
      <c r="AE222" s="192"/>
      <c r="AF222" s="192"/>
      <c r="AG222" s="192"/>
      <c r="AH222" s="192"/>
      <c r="AI222" s="192"/>
      <c r="AJ222" s="192"/>
      <c r="AK222" s="192"/>
      <c r="AL222" s="192"/>
      <c r="AM222" s="192"/>
      <c r="AN222" s="192"/>
      <c r="AO222" s="192"/>
      <c r="AP222" s="192"/>
      <c r="AQ222" s="192"/>
      <c r="AR222" s="192"/>
      <c r="AS222" s="192"/>
      <c r="AT222" s="192"/>
      <c r="AU222" s="192"/>
      <c r="AV222" s="192"/>
      <c r="AW222" s="192"/>
      <c r="AX222" s="192"/>
      <c r="AY222" s="192"/>
      <c r="AZ222" s="192"/>
      <c r="BA222" s="192"/>
      <c r="BB222" s="192"/>
      <c r="BC222" s="192"/>
      <c r="BD222" s="192"/>
      <c r="BE222" s="192"/>
      <c r="BF222" s="192"/>
      <c r="BG222" s="192"/>
      <c r="BH222" s="192"/>
      <c r="BI222" s="192"/>
      <c r="BJ222" s="192"/>
      <c r="BK222" s="192"/>
      <c r="BL222" s="192"/>
      <c r="BM222" s="192"/>
      <c r="BN222" s="192"/>
      <c r="BO222" s="192"/>
      <c r="BP222" s="192"/>
      <c r="BQ222" s="192"/>
      <c r="BR222" s="192"/>
      <c r="BS222" s="192"/>
      <c r="BT222" s="192"/>
      <c r="BU222" s="192"/>
      <c r="BV222" s="192"/>
    </row>
    <row r="223" spans="1:74">
      <c r="A223" s="192"/>
      <c r="B223" s="192"/>
      <c r="C223" s="192"/>
      <c r="D223" s="192"/>
      <c r="E223" s="192"/>
      <c r="F223" s="192"/>
      <c r="G223" s="192"/>
      <c r="H223" s="192"/>
      <c r="I223" s="192"/>
      <c r="J223" s="192"/>
      <c r="K223" s="192"/>
      <c r="L223" s="192"/>
      <c r="M223" s="192"/>
      <c r="N223" s="192"/>
      <c r="O223" s="192"/>
      <c r="P223" s="192"/>
      <c r="Q223" s="192"/>
      <c r="R223" s="192"/>
      <c r="S223" s="192"/>
      <c r="T223" s="192"/>
      <c r="U223" s="192"/>
      <c r="V223" s="192"/>
      <c r="W223" s="192"/>
      <c r="X223" s="192"/>
      <c r="Y223" s="192"/>
      <c r="Z223" s="192"/>
      <c r="AA223" s="192"/>
      <c r="AB223" s="192"/>
      <c r="AC223" s="192"/>
      <c r="AD223" s="192"/>
      <c r="AE223" s="192"/>
      <c r="AF223" s="192"/>
      <c r="AG223" s="192"/>
      <c r="AH223" s="192"/>
      <c r="AI223" s="192"/>
      <c r="AJ223" s="192"/>
      <c r="AK223" s="192"/>
      <c r="AL223" s="192"/>
      <c r="AM223" s="192"/>
      <c r="AN223" s="192"/>
      <c r="AO223" s="192"/>
      <c r="AP223" s="192"/>
      <c r="AQ223" s="192"/>
      <c r="AR223" s="192"/>
      <c r="AS223" s="192"/>
      <c r="AT223" s="192"/>
      <c r="AU223" s="192"/>
      <c r="AV223" s="192"/>
      <c r="AW223" s="192"/>
      <c r="AX223" s="192"/>
      <c r="AY223" s="192"/>
      <c r="AZ223" s="192"/>
      <c r="BA223" s="192"/>
      <c r="BB223" s="192"/>
      <c r="BC223" s="192"/>
      <c r="BD223" s="192"/>
      <c r="BE223" s="192"/>
      <c r="BF223" s="192"/>
      <c r="BG223" s="192"/>
      <c r="BH223" s="192"/>
      <c r="BI223" s="192"/>
      <c r="BJ223" s="192"/>
      <c r="BK223" s="192"/>
      <c r="BL223" s="192"/>
      <c r="BM223" s="192"/>
      <c r="BN223" s="192"/>
      <c r="BO223" s="192"/>
      <c r="BP223" s="192"/>
      <c r="BQ223" s="192"/>
      <c r="BR223" s="192"/>
      <c r="BS223" s="192"/>
      <c r="BT223" s="192"/>
      <c r="BU223" s="192"/>
      <c r="BV223" s="192"/>
    </row>
    <row r="224" spans="1:74">
      <c r="A224" s="192"/>
      <c r="B224" s="192"/>
      <c r="C224" s="192"/>
      <c r="D224" s="192"/>
      <c r="E224" s="192"/>
      <c r="F224" s="192"/>
      <c r="G224" s="192"/>
      <c r="H224" s="192"/>
      <c r="I224" s="192"/>
      <c r="J224" s="192"/>
      <c r="K224" s="192"/>
      <c r="L224" s="192"/>
      <c r="M224" s="192"/>
      <c r="N224" s="192"/>
      <c r="O224" s="192"/>
      <c r="P224" s="192"/>
      <c r="Q224" s="192"/>
      <c r="R224" s="192"/>
      <c r="S224" s="192"/>
      <c r="T224" s="192"/>
      <c r="U224" s="192"/>
      <c r="V224" s="192"/>
      <c r="W224" s="192"/>
      <c r="X224" s="192"/>
      <c r="Y224" s="192"/>
      <c r="Z224" s="192"/>
      <c r="AA224" s="192"/>
      <c r="AB224" s="192"/>
      <c r="AC224" s="192"/>
      <c r="AD224" s="192"/>
      <c r="AE224" s="192"/>
      <c r="AF224" s="192"/>
      <c r="AG224" s="192"/>
      <c r="AH224" s="192"/>
      <c r="AI224" s="192"/>
      <c r="AJ224" s="192"/>
      <c r="AK224" s="192"/>
      <c r="AL224" s="192"/>
      <c r="AM224" s="192"/>
      <c r="AN224" s="192"/>
      <c r="AO224" s="192"/>
      <c r="AP224" s="192"/>
      <c r="AQ224" s="192"/>
      <c r="AR224" s="192"/>
      <c r="AS224" s="192"/>
      <c r="AT224" s="192"/>
      <c r="AU224" s="192"/>
      <c r="AV224" s="192"/>
      <c r="AW224" s="192"/>
      <c r="AX224" s="192"/>
      <c r="AY224" s="192"/>
      <c r="AZ224" s="192"/>
      <c r="BA224" s="192"/>
      <c r="BB224" s="192"/>
      <c r="BC224" s="192"/>
      <c r="BD224" s="192"/>
      <c r="BE224" s="192"/>
      <c r="BF224" s="192"/>
      <c r="BG224" s="192"/>
      <c r="BH224" s="192"/>
      <c r="BI224" s="192"/>
      <c r="BJ224" s="192"/>
      <c r="BK224" s="192"/>
      <c r="BL224" s="192"/>
      <c r="BM224" s="192"/>
      <c r="BN224" s="192"/>
      <c r="BO224" s="192"/>
      <c r="BP224" s="192"/>
      <c r="BQ224" s="192"/>
      <c r="BR224" s="192"/>
      <c r="BS224" s="192"/>
      <c r="BT224" s="192"/>
      <c r="BU224" s="192"/>
      <c r="BV224" s="192"/>
    </row>
    <row r="225" spans="1:74">
      <c r="A225" s="192"/>
      <c r="B225" s="192"/>
      <c r="C225" s="192"/>
      <c r="D225" s="192"/>
      <c r="E225" s="192"/>
      <c r="F225" s="192"/>
      <c r="G225" s="192"/>
      <c r="H225" s="192"/>
      <c r="I225" s="192"/>
      <c r="J225" s="192"/>
      <c r="K225" s="192"/>
      <c r="L225" s="192"/>
      <c r="M225" s="192"/>
      <c r="N225" s="192"/>
      <c r="O225" s="192"/>
      <c r="P225" s="192"/>
      <c r="Q225" s="192"/>
      <c r="R225" s="192"/>
      <c r="S225" s="192"/>
      <c r="T225" s="192"/>
      <c r="U225" s="192"/>
      <c r="V225" s="192"/>
      <c r="W225" s="192"/>
      <c r="X225" s="192"/>
      <c r="Y225" s="192"/>
      <c r="Z225" s="192"/>
      <c r="AA225" s="192"/>
      <c r="AB225" s="192"/>
      <c r="AC225" s="192"/>
      <c r="AD225" s="192"/>
      <c r="AE225" s="192"/>
      <c r="AF225" s="192"/>
      <c r="AG225" s="192"/>
      <c r="AH225" s="192"/>
      <c r="AI225" s="192"/>
      <c r="AJ225" s="192"/>
      <c r="AK225" s="192"/>
      <c r="AL225" s="192"/>
      <c r="AM225" s="192"/>
      <c r="AN225" s="192"/>
      <c r="AO225" s="192"/>
      <c r="AP225" s="192"/>
      <c r="AQ225" s="192"/>
      <c r="AR225" s="192"/>
      <c r="AS225" s="192"/>
      <c r="AT225" s="192"/>
      <c r="AU225" s="192"/>
      <c r="AV225" s="192"/>
      <c r="AW225" s="192"/>
      <c r="AX225" s="192"/>
      <c r="AY225" s="192"/>
      <c r="AZ225" s="192"/>
      <c r="BA225" s="192"/>
      <c r="BB225" s="192"/>
      <c r="BC225" s="192"/>
      <c r="BD225" s="192"/>
      <c r="BE225" s="192"/>
      <c r="BF225" s="192"/>
      <c r="BG225" s="192"/>
      <c r="BH225" s="192"/>
      <c r="BI225" s="192"/>
      <c r="BJ225" s="192"/>
      <c r="BK225" s="192"/>
      <c r="BL225" s="192"/>
      <c r="BM225" s="192"/>
      <c r="BN225" s="192"/>
      <c r="BO225" s="192"/>
      <c r="BP225" s="192"/>
      <c r="BQ225" s="192"/>
      <c r="BR225" s="192"/>
      <c r="BS225" s="192"/>
      <c r="BT225" s="192"/>
      <c r="BU225" s="192"/>
      <c r="BV225" s="192"/>
    </row>
    <row r="226" spans="1:74">
      <c r="A226" s="192"/>
      <c r="B226" s="192"/>
      <c r="C226" s="192"/>
      <c r="D226" s="192"/>
      <c r="E226" s="192"/>
      <c r="F226" s="192"/>
      <c r="G226" s="192"/>
      <c r="H226" s="192"/>
      <c r="I226" s="192"/>
      <c r="J226" s="192"/>
      <c r="K226" s="192"/>
      <c r="L226" s="192"/>
      <c r="M226" s="192"/>
      <c r="N226" s="192"/>
      <c r="O226" s="192"/>
      <c r="P226" s="192"/>
      <c r="Q226" s="192"/>
      <c r="R226" s="192"/>
      <c r="S226" s="192"/>
      <c r="T226" s="192"/>
      <c r="U226" s="192"/>
      <c r="V226" s="192"/>
      <c r="W226" s="192"/>
      <c r="X226" s="192"/>
      <c r="Y226" s="192"/>
      <c r="Z226" s="192"/>
      <c r="AA226" s="192"/>
      <c r="AB226" s="192"/>
      <c r="AC226" s="192"/>
      <c r="AD226" s="192"/>
      <c r="AE226" s="192"/>
      <c r="AF226" s="192"/>
      <c r="AG226" s="192"/>
      <c r="AH226" s="192"/>
      <c r="AI226" s="192"/>
      <c r="AJ226" s="192"/>
      <c r="AK226" s="192"/>
      <c r="AL226" s="192"/>
      <c r="AM226" s="192"/>
      <c r="AN226" s="192"/>
      <c r="AO226" s="192"/>
      <c r="AP226" s="192"/>
      <c r="AQ226" s="192"/>
      <c r="AR226" s="192"/>
      <c r="AS226" s="192"/>
      <c r="AT226" s="192"/>
      <c r="AU226" s="192"/>
      <c r="AV226" s="192"/>
      <c r="AW226" s="192"/>
      <c r="AX226" s="192"/>
      <c r="AY226" s="192"/>
      <c r="AZ226" s="192"/>
      <c r="BA226" s="192"/>
      <c r="BB226" s="192"/>
      <c r="BC226" s="192"/>
      <c r="BD226" s="192"/>
      <c r="BE226" s="192"/>
      <c r="BF226" s="192"/>
      <c r="BG226" s="192"/>
      <c r="BH226" s="192"/>
      <c r="BI226" s="192"/>
      <c r="BJ226" s="192"/>
      <c r="BK226" s="192"/>
      <c r="BL226" s="192"/>
      <c r="BM226" s="192"/>
      <c r="BN226" s="192"/>
      <c r="BO226" s="192"/>
      <c r="BP226" s="192"/>
      <c r="BQ226" s="192"/>
      <c r="BR226" s="192"/>
      <c r="BS226" s="192"/>
      <c r="BT226" s="192"/>
      <c r="BU226" s="192"/>
      <c r="BV226" s="192"/>
    </row>
    <row r="227" spans="1:74">
      <c r="A227" s="192"/>
      <c r="B227" s="192"/>
      <c r="C227" s="192"/>
      <c r="D227" s="192"/>
      <c r="E227" s="192"/>
      <c r="F227" s="192"/>
      <c r="G227" s="192"/>
      <c r="H227" s="192"/>
      <c r="I227" s="192"/>
      <c r="J227" s="192"/>
      <c r="K227" s="192"/>
      <c r="L227" s="192"/>
      <c r="M227" s="192"/>
      <c r="N227" s="192"/>
      <c r="O227" s="192"/>
      <c r="P227" s="192"/>
      <c r="Q227" s="192"/>
      <c r="R227" s="192"/>
      <c r="S227" s="192"/>
      <c r="T227" s="192"/>
      <c r="U227" s="192"/>
      <c r="V227" s="192"/>
      <c r="W227" s="192"/>
      <c r="X227" s="192"/>
      <c r="Y227" s="192"/>
      <c r="Z227" s="192"/>
      <c r="AA227" s="192"/>
      <c r="AB227" s="192"/>
      <c r="AC227" s="192"/>
      <c r="AD227" s="192"/>
      <c r="AE227" s="192"/>
      <c r="AF227" s="192"/>
      <c r="AG227" s="192"/>
      <c r="AH227" s="192"/>
      <c r="AI227" s="192"/>
      <c r="AJ227" s="192"/>
      <c r="AK227" s="192"/>
      <c r="AL227" s="192"/>
      <c r="AM227" s="192"/>
      <c r="AN227" s="192"/>
      <c r="AO227" s="192"/>
      <c r="AP227" s="192"/>
      <c r="AQ227" s="192"/>
      <c r="AR227" s="192"/>
      <c r="AS227" s="192"/>
      <c r="AT227" s="192"/>
      <c r="AU227" s="192"/>
      <c r="AV227" s="192"/>
      <c r="AW227" s="192"/>
      <c r="AX227" s="192"/>
      <c r="AY227" s="192"/>
      <c r="AZ227" s="192"/>
      <c r="BA227" s="192"/>
      <c r="BB227" s="192"/>
      <c r="BC227" s="192"/>
      <c r="BD227" s="192"/>
      <c r="BE227" s="192"/>
      <c r="BF227" s="192"/>
      <c r="BG227" s="192"/>
      <c r="BH227" s="192"/>
      <c r="BI227" s="192"/>
      <c r="BJ227" s="192"/>
      <c r="BK227" s="192"/>
      <c r="BL227" s="192"/>
      <c r="BM227" s="192"/>
      <c r="BN227" s="192"/>
      <c r="BO227" s="192"/>
      <c r="BP227" s="192"/>
      <c r="BQ227" s="192"/>
      <c r="BR227" s="192"/>
      <c r="BS227" s="192"/>
      <c r="BT227" s="192"/>
      <c r="BU227" s="192"/>
      <c r="BV227" s="192"/>
    </row>
    <row r="228" spans="1:74">
      <c r="A228" s="192"/>
      <c r="B228" s="192"/>
      <c r="C228" s="192"/>
      <c r="D228" s="192"/>
      <c r="E228" s="192"/>
      <c r="F228" s="192"/>
      <c r="G228" s="192"/>
      <c r="H228" s="192"/>
      <c r="I228" s="192"/>
      <c r="J228" s="192"/>
      <c r="K228" s="192"/>
      <c r="L228" s="192"/>
      <c r="M228" s="192"/>
      <c r="N228" s="192"/>
      <c r="O228" s="192"/>
      <c r="P228" s="192"/>
      <c r="Q228" s="192"/>
      <c r="R228" s="192"/>
      <c r="S228" s="192"/>
      <c r="T228" s="192"/>
      <c r="U228" s="192"/>
      <c r="V228" s="192"/>
      <c r="W228" s="192"/>
      <c r="X228" s="192"/>
      <c r="Y228" s="192"/>
      <c r="Z228" s="192"/>
      <c r="AA228" s="192"/>
      <c r="AB228" s="192"/>
      <c r="AC228" s="192"/>
      <c r="AD228" s="192"/>
      <c r="AE228" s="192"/>
      <c r="AF228" s="192"/>
      <c r="AG228" s="192"/>
      <c r="AH228" s="192"/>
      <c r="AI228" s="192"/>
      <c r="AJ228" s="192"/>
      <c r="AK228" s="192"/>
      <c r="AL228" s="192"/>
      <c r="AM228" s="192"/>
      <c r="AN228" s="192"/>
      <c r="AO228" s="192"/>
      <c r="AP228" s="192"/>
      <c r="AQ228" s="192"/>
      <c r="AR228" s="192"/>
      <c r="AS228" s="192"/>
      <c r="AT228" s="192"/>
      <c r="AU228" s="192"/>
      <c r="AV228" s="192"/>
      <c r="AW228" s="192"/>
      <c r="AX228" s="192"/>
      <c r="AY228" s="192"/>
      <c r="AZ228" s="192"/>
      <c r="BA228" s="192"/>
      <c r="BB228" s="192"/>
      <c r="BC228" s="192"/>
      <c r="BD228" s="192"/>
      <c r="BE228" s="192"/>
      <c r="BF228" s="192"/>
      <c r="BG228" s="192"/>
      <c r="BH228" s="192"/>
      <c r="BI228" s="192"/>
      <c r="BJ228" s="192"/>
      <c r="BK228" s="192"/>
      <c r="BL228" s="192"/>
      <c r="BM228" s="192"/>
      <c r="BN228" s="192"/>
      <c r="BO228" s="192"/>
      <c r="BP228" s="192"/>
      <c r="BQ228" s="192"/>
      <c r="BR228" s="192"/>
      <c r="BS228" s="192"/>
      <c r="BT228" s="192"/>
      <c r="BU228" s="192"/>
      <c r="BV228" s="192"/>
    </row>
    <row r="229" spans="1:74">
      <c r="A229" s="192"/>
      <c r="B229" s="192"/>
      <c r="C229" s="192"/>
      <c r="D229" s="192"/>
      <c r="E229" s="192"/>
      <c r="F229" s="192"/>
      <c r="G229" s="192"/>
      <c r="H229" s="192"/>
      <c r="I229" s="192"/>
      <c r="J229" s="192"/>
      <c r="K229" s="192"/>
      <c r="L229" s="192"/>
      <c r="M229" s="192"/>
      <c r="N229" s="192"/>
      <c r="O229" s="192"/>
      <c r="P229" s="192"/>
      <c r="Q229" s="192"/>
      <c r="R229" s="192"/>
      <c r="S229" s="192"/>
      <c r="T229" s="192"/>
      <c r="U229" s="192"/>
      <c r="V229" s="192"/>
      <c r="W229" s="192"/>
      <c r="X229" s="192"/>
      <c r="Y229" s="192"/>
      <c r="Z229" s="192"/>
      <c r="AA229" s="192"/>
      <c r="AB229" s="192"/>
      <c r="AC229" s="192"/>
      <c r="AD229" s="192"/>
      <c r="AE229" s="192"/>
      <c r="AF229" s="192"/>
      <c r="AG229" s="192"/>
      <c r="AH229" s="192"/>
      <c r="AI229" s="192"/>
      <c r="AJ229" s="192"/>
      <c r="AK229" s="192"/>
      <c r="AL229" s="192"/>
      <c r="AM229" s="192"/>
      <c r="AN229" s="192"/>
      <c r="AO229" s="192"/>
      <c r="AP229" s="192"/>
      <c r="AQ229" s="192"/>
      <c r="AR229" s="192"/>
      <c r="AS229" s="192"/>
      <c r="AT229" s="192"/>
      <c r="AU229" s="192"/>
      <c r="AV229" s="192"/>
      <c r="AW229" s="192"/>
      <c r="AX229" s="192"/>
      <c r="AY229" s="192"/>
      <c r="AZ229" s="192"/>
      <c r="BA229" s="192"/>
      <c r="BB229" s="192"/>
      <c r="BC229" s="192"/>
      <c r="BD229" s="192"/>
      <c r="BE229" s="192"/>
      <c r="BF229" s="192"/>
      <c r="BG229" s="192"/>
      <c r="BH229" s="192"/>
      <c r="BI229" s="192"/>
      <c r="BJ229" s="192"/>
      <c r="BK229" s="192"/>
      <c r="BL229" s="192"/>
      <c r="BM229" s="192"/>
      <c r="BN229" s="192"/>
      <c r="BO229" s="192"/>
      <c r="BP229" s="192"/>
      <c r="BQ229" s="192"/>
      <c r="BR229" s="192"/>
      <c r="BS229" s="192"/>
      <c r="BT229" s="192"/>
      <c r="BU229" s="192"/>
      <c r="BV229" s="192"/>
    </row>
    <row r="230" spans="1:74">
      <c r="A230" s="192"/>
      <c r="B230" s="192"/>
      <c r="C230" s="192"/>
      <c r="D230" s="192"/>
      <c r="E230" s="192"/>
      <c r="F230" s="192"/>
      <c r="G230" s="192"/>
      <c r="H230" s="192"/>
      <c r="I230" s="192"/>
      <c r="J230" s="192"/>
      <c r="K230" s="192"/>
      <c r="L230" s="192"/>
      <c r="M230" s="192"/>
      <c r="N230" s="192"/>
      <c r="O230" s="192"/>
      <c r="P230" s="192"/>
      <c r="Q230" s="192"/>
      <c r="R230" s="192"/>
      <c r="S230" s="192"/>
      <c r="T230" s="192"/>
      <c r="U230" s="192"/>
      <c r="V230" s="192"/>
      <c r="W230" s="192"/>
      <c r="X230" s="192"/>
      <c r="Y230" s="192"/>
      <c r="Z230" s="192"/>
      <c r="AA230" s="192"/>
      <c r="AB230" s="192"/>
      <c r="AC230" s="192"/>
      <c r="AD230" s="192"/>
      <c r="AE230" s="192"/>
      <c r="AF230" s="192"/>
      <c r="AG230" s="192"/>
      <c r="AH230" s="192"/>
      <c r="AI230" s="192"/>
      <c r="AJ230" s="192"/>
      <c r="AK230" s="192"/>
      <c r="AL230" s="192"/>
      <c r="AM230" s="192"/>
      <c r="AN230" s="192"/>
      <c r="AO230" s="192"/>
      <c r="AP230" s="192"/>
      <c r="AQ230" s="192"/>
      <c r="AR230" s="192"/>
      <c r="AS230" s="192"/>
      <c r="AT230" s="192"/>
      <c r="AU230" s="192"/>
      <c r="AV230" s="192"/>
      <c r="AW230" s="192"/>
      <c r="AX230" s="192"/>
      <c r="AY230" s="192"/>
      <c r="AZ230" s="192"/>
      <c r="BA230" s="192"/>
      <c r="BB230" s="192"/>
      <c r="BC230" s="192"/>
      <c r="BD230" s="192"/>
      <c r="BE230" s="192"/>
      <c r="BF230" s="192"/>
      <c r="BG230" s="192"/>
      <c r="BH230" s="192"/>
      <c r="BI230" s="192"/>
      <c r="BJ230" s="192"/>
      <c r="BK230" s="192"/>
      <c r="BL230" s="192"/>
      <c r="BM230" s="192"/>
      <c r="BN230" s="192"/>
      <c r="BO230" s="192"/>
      <c r="BP230" s="192"/>
      <c r="BQ230" s="192"/>
      <c r="BR230" s="192"/>
      <c r="BS230" s="192"/>
      <c r="BT230" s="192"/>
      <c r="BU230" s="192"/>
      <c r="BV230" s="192"/>
    </row>
    <row r="231" spans="1:74">
      <c r="A231" s="192"/>
      <c r="B231" s="192"/>
      <c r="C231" s="192"/>
      <c r="D231" s="192"/>
      <c r="E231" s="192"/>
      <c r="F231" s="192"/>
      <c r="G231" s="192"/>
      <c r="H231" s="192"/>
      <c r="I231" s="192"/>
      <c r="J231" s="192"/>
      <c r="K231" s="192"/>
      <c r="L231" s="192"/>
      <c r="M231" s="192"/>
      <c r="N231" s="192"/>
      <c r="O231" s="192"/>
      <c r="P231" s="192"/>
      <c r="Q231" s="192"/>
      <c r="R231" s="192"/>
      <c r="S231" s="192"/>
      <c r="T231" s="192"/>
      <c r="U231" s="192"/>
      <c r="V231" s="192"/>
      <c r="W231" s="192"/>
      <c r="X231" s="192"/>
      <c r="Y231" s="192"/>
      <c r="Z231" s="192"/>
      <c r="AA231" s="192"/>
      <c r="AB231" s="192"/>
      <c r="AC231" s="192"/>
      <c r="AD231" s="192"/>
      <c r="AE231" s="192"/>
      <c r="AF231" s="192"/>
      <c r="AG231" s="192"/>
      <c r="AH231" s="192"/>
      <c r="AI231" s="192"/>
      <c r="AJ231" s="192"/>
      <c r="AK231" s="192"/>
      <c r="AL231" s="192"/>
      <c r="AM231" s="192"/>
      <c r="AN231" s="192"/>
      <c r="AO231" s="192"/>
      <c r="AP231" s="192"/>
      <c r="AQ231" s="192"/>
      <c r="AR231" s="192"/>
      <c r="AS231" s="192"/>
      <c r="AT231" s="192"/>
      <c r="AU231" s="192"/>
      <c r="AV231" s="192"/>
      <c r="AW231" s="192"/>
      <c r="AX231" s="192"/>
      <c r="AY231" s="192"/>
      <c r="AZ231" s="192"/>
      <c r="BA231" s="192"/>
      <c r="BB231" s="192"/>
      <c r="BC231" s="192"/>
      <c r="BD231" s="192"/>
      <c r="BE231" s="192"/>
      <c r="BF231" s="192"/>
      <c r="BG231" s="192"/>
      <c r="BH231" s="192"/>
      <c r="BI231" s="192"/>
      <c r="BJ231" s="192"/>
      <c r="BK231" s="192"/>
      <c r="BL231" s="192"/>
      <c r="BM231" s="192"/>
      <c r="BN231" s="192"/>
      <c r="BO231" s="192"/>
      <c r="BP231" s="192"/>
      <c r="BQ231" s="192"/>
      <c r="BR231" s="192"/>
      <c r="BS231" s="192"/>
      <c r="BT231" s="192"/>
      <c r="BU231" s="192"/>
      <c r="BV231" s="192"/>
    </row>
    <row r="232" spans="1:74">
      <c r="A232" s="192"/>
      <c r="B232" s="192"/>
      <c r="C232" s="192"/>
      <c r="D232" s="192"/>
      <c r="E232" s="192"/>
      <c r="F232" s="192"/>
      <c r="G232" s="192"/>
      <c r="H232" s="192"/>
      <c r="I232" s="192"/>
      <c r="J232" s="192"/>
      <c r="K232" s="192"/>
      <c r="L232" s="192"/>
      <c r="M232" s="192"/>
      <c r="N232" s="192"/>
      <c r="O232" s="192"/>
      <c r="P232" s="192"/>
      <c r="Q232" s="192"/>
      <c r="R232" s="192"/>
      <c r="S232" s="192"/>
      <c r="T232" s="192"/>
      <c r="U232" s="192"/>
      <c r="V232" s="192"/>
      <c r="W232" s="192"/>
      <c r="X232" s="192"/>
      <c r="Y232" s="192"/>
      <c r="Z232" s="192"/>
      <c r="AA232" s="192"/>
      <c r="AB232" s="192"/>
      <c r="AC232" s="192"/>
      <c r="AD232" s="192"/>
      <c r="AE232" s="192"/>
      <c r="AF232" s="192"/>
      <c r="AG232" s="192"/>
      <c r="AH232" s="192"/>
      <c r="AI232" s="192"/>
      <c r="AJ232" s="192"/>
      <c r="AK232" s="192"/>
      <c r="AL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row>
    <row r="233" spans="1:74">
      <c r="A233" s="192"/>
      <c r="B233" s="192"/>
      <c r="C233" s="192"/>
      <c r="D233" s="192"/>
      <c r="E233" s="192"/>
      <c r="F233" s="192"/>
      <c r="G233" s="192"/>
      <c r="H233" s="192"/>
      <c r="I233" s="192"/>
      <c r="J233" s="192"/>
      <c r="K233" s="192"/>
      <c r="L233" s="192"/>
      <c r="M233" s="192"/>
      <c r="N233" s="192"/>
      <c r="O233" s="192"/>
      <c r="P233" s="192"/>
      <c r="Q233" s="192"/>
      <c r="R233" s="192"/>
      <c r="S233" s="192"/>
      <c r="T233" s="192"/>
      <c r="U233" s="192"/>
      <c r="V233" s="192"/>
      <c r="W233" s="192"/>
      <c r="X233" s="192"/>
      <c r="Y233" s="192"/>
      <c r="Z233" s="192"/>
      <c r="AA233" s="192"/>
      <c r="AB233" s="192"/>
      <c r="AC233" s="192"/>
      <c r="AD233" s="192"/>
      <c r="AE233" s="192"/>
      <c r="AF233" s="192"/>
      <c r="AG233" s="192"/>
      <c r="AH233" s="192"/>
      <c r="AI233" s="192"/>
      <c r="AJ233" s="192"/>
      <c r="AK233" s="192"/>
      <c r="AL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row>
    <row r="234" spans="1:74">
      <c r="A234" s="192"/>
      <c r="B234" s="192"/>
      <c r="C234" s="192"/>
      <c r="D234" s="192"/>
      <c r="E234" s="192"/>
      <c r="F234" s="192"/>
      <c r="G234" s="192"/>
      <c r="H234" s="192"/>
      <c r="I234" s="192"/>
      <c r="J234" s="192"/>
      <c r="K234" s="192"/>
      <c r="L234" s="192"/>
      <c r="M234" s="192"/>
      <c r="N234" s="192"/>
      <c r="O234" s="192"/>
      <c r="P234" s="192"/>
      <c r="Q234" s="192"/>
      <c r="R234" s="192"/>
      <c r="S234" s="192"/>
      <c r="T234" s="192"/>
      <c r="U234" s="192"/>
      <c r="V234" s="192"/>
      <c r="W234" s="192"/>
      <c r="X234" s="192"/>
      <c r="Y234" s="192"/>
      <c r="Z234" s="192"/>
      <c r="AA234" s="192"/>
      <c r="AB234" s="192"/>
      <c r="AC234" s="192"/>
      <c r="AD234" s="192"/>
      <c r="AE234" s="192"/>
      <c r="AF234" s="192"/>
      <c r="AG234" s="192"/>
      <c r="AH234" s="192"/>
      <c r="AI234" s="192"/>
      <c r="AJ234" s="192"/>
      <c r="AK234" s="192"/>
      <c r="AL234" s="192"/>
      <c r="AM234" s="192"/>
      <c r="AN234" s="192"/>
      <c r="AO234" s="192"/>
      <c r="AP234" s="192"/>
      <c r="AQ234" s="192"/>
      <c r="AR234" s="192"/>
      <c r="AS234" s="192"/>
      <c r="AT234" s="192"/>
      <c r="AU234" s="192"/>
      <c r="AV234" s="192"/>
      <c r="AW234" s="192"/>
      <c r="AX234" s="192"/>
      <c r="AY234" s="192"/>
      <c r="AZ234" s="192"/>
      <c r="BA234" s="192"/>
      <c r="BB234" s="192"/>
      <c r="BC234" s="192"/>
      <c r="BD234" s="192"/>
      <c r="BE234" s="192"/>
      <c r="BF234" s="192"/>
      <c r="BG234" s="192"/>
      <c r="BH234" s="192"/>
      <c r="BI234" s="192"/>
      <c r="BJ234" s="192"/>
      <c r="BK234" s="192"/>
      <c r="BL234" s="192"/>
      <c r="BM234" s="192"/>
      <c r="BN234" s="192"/>
      <c r="BO234" s="192"/>
      <c r="BP234" s="192"/>
      <c r="BQ234" s="192"/>
      <c r="BR234" s="192"/>
      <c r="BS234" s="192"/>
      <c r="BT234" s="192"/>
      <c r="BU234" s="192"/>
      <c r="BV234" s="192"/>
    </row>
    <row r="235" spans="1:74">
      <c r="A235" s="192"/>
      <c r="B235" s="192"/>
      <c r="C235" s="192"/>
      <c r="D235" s="192"/>
      <c r="E235" s="192"/>
      <c r="F235" s="192"/>
      <c r="G235" s="192"/>
      <c r="H235" s="192"/>
      <c r="I235" s="192"/>
      <c r="J235" s="192"/>
      <c r="K235" s="192"/>
      <c r="L235" s="192"/>
      <c r="M235" s="192"/>
      <c r="N235" s="192"/>
      <c r="O235" s="192"/>
      <c r="P235" s="192"/>
      <c r="Q235" s="192"/>
      <c r="R235" s="192"/>
      <c r="S235" s="192"/>
      <c r="T235" s="192"/>
      <c r="U235" s="192"/>
      <c r="V235" s="192"/>
      <c r="W235" s="192"/>
      <c r="X235" s="192"/>
      <c r="Y235" s="192"/>
      <c r="Z235" s="192"/>
      <c r="AA235" s="192"/>
      <c r="AB235" s="192"/>
      <c r="AC235" s="192"/>
      <c r="AD235" s="192"/>
      <c r="AE235" s="192"/>
      <c r="AF235" s="192"/>
      <c r="AG235" s="192"/>
      <c r="AH235" s="192"/>
      <c r="AI235" s="192"/>
      <c r="AJ235" s="192"/>
      <c r="AK235" s="192"/>
      <c r="AL235" s="192"/>
      <c r="AM235" s="192"/>
      <c r="AN235" s="192"/>
      <c r="AO235" s="192"/>
      <c r="AP235" s="192"/>
      <c r="AQ235" s="192"/>
      <c r="AR235" s="192"/>
      <c r="AS235" s="192"/>
      <c r="AT235" s="192"/>
      <c r="AU235" s="192"/>
      <c r="AV235" s="192"/>
      <c r="AW235" s="192"/>
      <c r="AX235" s="192"/>
      <c r="AY235" s="192"/>
      <c r="AZ235" s="192"/>
      <c r="BA235" s="192"/>
      <c r="BB235" s="192"/>
      <c r="BC235" s="192"/>
      <c r="BD235" s="192"/>
      <c r="BE235" s="192"/>
      <c r="BF235" s="192"/>
      <c r="BG235" s="192"/>
      <c r="BH235" s="192"/>
      <c r="BI235" s="192"/>
      <c r="BJ235" s="192"/>
      <c r="BK235" s="192"/>
      <c r="BL235" s="192"/>
      <c r="BM235" s="192"/>
      <c r="BN235" s="192"/>
      <c r="BO235" s="192"/>
      <c r="BP235" s="192"/>
      <c r="BQ235" s="192"/>
      <c r="BR235" s="192"/>
      <c r="BS235" s="192"/>
      <c r="BT235" s="192"/>
      <c r="BU235" s="192"/>
      <c r="BV235" s="192"/>
    </row>
    <row r="236" spans="1:74">
      <c r="A236" s="192"/>
      <c r="B236" s="192"/>
      <c r="C236" s="192"/>
      <c r="D236" s="192"/>
      <c r="E236" s="192"/>
      <c r="F236" s="192"/>
      <c r="G236" s="192"/>
      <c r="H236" s="192"/>
      <c r="I236" s="192"/>
      <c r="J236" s="192"/>
      <c r="K236" s="192"/>
      <c r="L236" s="192"/>
      <c r="M236" s="192"/>
      <c r="N236" s="192"/>
      <c r="O236" s="192"/>
      <c r="P236" s="192"/>
      <c r="Q236" s="192"/>
      <c r="R236" s="192"/>
      <c r="S236" s="192"/>
      <c r="T236" s="192"/>
      <c r="U236" s="192"/>
      <c r="V236" s="192"/>
      <c r="W236" s="192"/>
      <c r="X236" s="192"/>
      <c r="Y236" s="192"/>
      <c r="Z236" s="192"/>
      <c r="AA236" s="192"/>
      <c r="AB236" s="192"/>
      <c r="AC236" s="192"/>
      <c r="AD236" s="192"/>
      <c r="AE236" s="192"/>
      <c r="AF236" s="192"/>
      <c r="AG236" s="192"/>
      <c r="AH236" s="192"/>
      <c r="AI236" s="192"/>
      <c r="AJ236" s="192"/>
      <c r="AK236" s="192"/>
      <c r="AL236" s="192"/>
      <c r="AM236" s="192"/>
      <c r="AN236" s="192"/>
      <c r="AO236" s="192"/>
      <c r="AP236" s="192"/>
      <c r="AQ236" s="192"/>
      <c r="AR236" s="192"/>
      <c r="AS236" s="192"/>
      <c r="AT236" s="192"/>
      <c r="AU236" s="192"/>
      <c r="AV236" s="192"/>
      <c r="AW236" s="192"/>
      <c r="AX236" s="192"/>
      <c r="AY236" s="192"/>
      <c r="AZ236" s="192"/>
      <c r="BA236" s="192"/>
      <c r="BB236" s="192"/>
      <c r="BC236" s="192"/>
      <c r="BD236" s="192"/>
      <c r="BE236" s="192"/>
      <c r="BF236" s="192"/>
      <c r="BG236" s="192"/>
      <c r="BH236" s="192"/>
      <c r="BI236" s="192"/>
      <c r="BJ236" s="192"/>
      <c r="BK236" s="192"/>
      <c r="BL236" s="192"/>
      <c r="BM236" s="192"/>
      <c r="BN236" s="192"/>
      <c r="BO236" s="192"/>
      <c r="BP236" s="192"/>
      <c r="BQ236" s="192"/>
      <c r="BR236" s="192"/>
      <c r="BS236" s="192"/>
      <c r="BT236" s="192"/>
      <c r="BU236" s="192"/>
      <c r="BV236" s="192"/>
    </row>
    <row r="237" spans="1:74">
      <c r="A237" s="192"/>
      <c r="B237" s="192"/>
      <c r="C237" s="192"/>
      <c r="D237" s="192"/>
      <c r="E237" s="192"/>
      <c r="F237" s="192"/>
      <c r="G237" s="192"/>
      <c r="H237" s="192"/>
      <c r="I237" s="192"/>
      <c r="J237" s="192"/>
      <c r="K237" s="192"/>
      <c r="L237" s="192"/>
      <c r="M237" s="192"/>
      <c r="N237" s="192"/>
      <c r="O237" s="192"/>
      <c r="P237" s="192"/>
      <c r="Q237" s="192"/>
      <c r="R237" s="192"/>
      <c r="S237" s="192"/>
      <c r="T237" s="192"/>
      <c r="U237" s="192"/>
      <c r="V237" s="192"/>
      <c r="W237" s="192"/>
      <c r="X237" s="192"/>
      <c r="Y237" s="192"/>
      <c r="Z237" s="192"/>
      <c r="AA237" s="192"/>
      <c r="AB237" s="192"/>
      <c r="AC237" s="192"/>
      <c r="AD237" s="192"/>
      <c r="AE237" s="192"/>
      <c r="AF237" s="192"/>
      <c r="AG237" s="192"/>
      <c r="AH237" s="192"/>
      <c r="AI237" s="192"/>
      <c r="AJ237" s="192"/>
      <c r="AK237" s="192"/>
      <c r="AL237" s="192"/>
      <c r="AM237" s="192"/>
      <c r="AN237" s="192"/>
      <c r="AO237" s="192"/>
      <c r="AP237" s="192"/>
      <c r="AQ237" s="192"/>
      <c r="AR237" s="192"/>
      <c r="AS237" s="192"/>
      <c r="AT237" s="192"/>
      <c r="AU237" s="192"/>
      <c r="AV237" s="192"/>
      <c r="AW237" s="192"/>
      <c r="AX237" s="192"/>
      <c r="AY237" s="192"/>
      <c r="AZ237" s="192"/>
      <c r="BA237" s="192"/>
      <c r="BB237" s="192"/>
      <c r="BC237" s="192"/>
      <c r="BD237" s="192"/>
      <c r="BE237" s="192"/>
      <c r="BF237" s="192"/>
      <c r="BG237" s="192"/>
      <c r="BH237" s="192"/>
      <c r="BI237" s="192"/>
      <c r="BJ237" s="192"/>
      <c r="BK237" s="192"/>
      <c r="BL237" s="192"/>
      <c r="BM237" s="192"/>
      <c r="BN237" s="192"/>
      <c r="BO237" s="192"/>
      <c r="BP237" s="192"/>
      <c r="BQ237" s="192"/>
      <c r="BR237" s="192"/>
      <c r="BS237" s="192"/>
      <c r="BT237" s="192"/>
      <c r="BU237" s="192"/>
      <c r="BV237" s="192"/>
    </row>
    <row r="238" spans="1:74">
      <c r="A238" s="192"/>
      <c r="B238" s="192"/>
      <c r="C238" s="192"/>
      <c r="D238" s="192"/>
      <c r="E238" s="192"/>
      <c r="F238" s="192"/>
      <c r="G238" s="192"/>
      <c r="H238" s="192"/>
      <c r="I238" s="192"/>
      <c r="J238" s="192"/>
      <c r="K238" s="192"/>
      <c r="L238" s="192"/>
      <c r="M238" s="192"/>
      <c r="N238" s="192"/>
      <c r="O238" s="192"/>
      <c r="P238" s="192"/>
      <c r="Q238" s="192"/>
      <c r="R238" s="192"/>
      <c r="S238" s="192"/>
      <c r="T238" s="192"/>
      <c r="U238" s="192"/>
      <c r="V238" s="192"/>
      <c r="W238" s="192"/>
      <c r="X238" s="192"/>
      <c r="Y238" s="192"/>
      <c r="Z238" s="192"/>
      <c r="AA238" s="192"/>
      <c r="AB238" s="192"/>
      <c r="AC238" s="192"/>
      <c r="AD238" s="192"/>
      <c r="AE238" s="192"/>
      <c r="AF238" s="192"/>
      <c r="AG238" s="192"/>
      <c r="AH238" s="192"/>
      <c r="AI238" s="192"/>
      <c r="AJ238" s="192"/>
      <c r="AK238" s="192"/>
      <c r="AL238" s="192"/>
      <c r="AM238" s="192"/>
      <c r="AN238" s="192"/>
      <c r="AO238" s="192"/>
      <c r="AP238" s="192"/>
      <c r="AQ238" s="192"/>
      <c r="AR238" s="192"/>
      <c r="AS238" s="192"/>
      <c r="AT238" s="192"/>
      <c r="AU238" s="192"/>
      <c r="AV238" s="192"/>
      <c r="AW238" s="192"/>
      <c r="AX238" s="192"/>
      <c r="AY238" s="192"/>
      <c r="AZ238" s="192"/>
      <c r="BA238" s="192"/>
      <c r="BB238" s="192"/>
      <c r="BC238" s="192"/>
      <c r="BD238" s="192"/>
      <c r="BE238" s="192"/>
      <c r="BF238" s="192"/>
      <c r="BG238" s="192"/>
      <c r="BH238" s="192"/>
      <c r="BI238" s="192"/>
      <c r="BJ238" s="192"/>
      <c r="BK238" s="192"/>
      <c r="BL238" s="192"/>
      <c r="BM238" s="192"/>
      <c r="BN238" s="192"/>
      <c r="BO238" s="192"/>
      <c r="BP238" s="192"/>
      <c r="BQ238" s="192"/>
      <c r="BR238" s="192"/>
      <c r="BS238" s="192"/>
      <c r="BT238" s="192"/>
      <c r="BU238" s="192"/>
      <c r="BV238" s="192"/>
    </row>
    <row r="239" spans="1:74">
      <c r="A239" s="192"/>
      <c r="B239" s="192"/>
      <c r="C239" s="192"/>
      <c r="D239" s="192"/>
      <c r="E239" s="192"/>
      <c r="F239" s="192"/>
      <c r="G239" s="192"/>
      <c r="H239" s="192"/>
      <c r="I239" s="192"/>
      <c r="J239" s="192"/>
      <c r="K239" s="192"/>
      <c r="L239" s="192"/>
      <c r="M239" s="192"/>
      <c r="N239" s="192"/>
      <c r="O239" s="192"/>
      <c r="P239" s="192"/>
      <c r="Q239" s="192"/>
      <c r="R239" s="192"/>
      <c r="S239" s="192"/>
      <c r="T239" s="192"/>
      <c r="U239" s="192"/>
      <c r="V239" s="192"/>
      <c r="W239" s="192"/>
      <c r="X239" s="192"/>
      <c r="Y239" s="192"/>
      <c r="Z239" s="192"/>
      <c r="AA239" s="192"/>
      <c r="AB239" s="192"/>
      <c r="AC239" s="192"/>
      <c r="AD239" s="192"/>
      <c r="AE239" s="192"/>
      <c r="AF239" s="192"/>
      <c r="AG239" s="192"/>
      <c r="AH239" s="192"/>
      <c r="AI239" s="192"/>
      <c r="AJ239" s="192"/>
      <c r="AK239" s="192"/>
      <c r="AL239" s="192"/>
      <c r="AM239" s="192"/>
      <c r="AN239" s="192"/>
      <c r="AO239" s="192"/>
      <c r="AP239" s="192"/>
      <c r="AQ239" s="192"/>
      <c r="AR239" s="192"/>
      <c r="AS239" s="192"/>
      <c r="AT239" s="192"/>
      <c r="AU239" s="192"/>
      <c r="AV239" s="192"/>
      <c r="AW239" s="192"/>
      <c r="AX239" s="192"/>
      <c r="AY239" s="192"/>
      <c r="AZ239" s="192"/>
      <c r="BA239" s="192"/>
      <c r="BB239" s="192"/>
      <c r="BC239" s="192"/>
      <c r="BD239" s="192"/>
      <c r="BE239" s="192"/>
      <c r="BF239" s="192"/>
      <c r="BG239" s="192"/>
      <c r="BH239" s="192"/>
      <c r="BI239" s="192"/>
      <c r="BJ239" s="192"/>
      <c r="BK239" s="192"/>
      <c r="BL239" s="192"/>
      <c r="BM239" s="192"/>
      <c r="BN239" s="192"/>
      <c r="BO239" s="192"/>
      <c r="BP239" s="192"/>
      <c r="BQ239" s="192"/>
      <c r="BR239" s="192"/>
      <c r="BS239" s="192"/>
      <c r="BT239" s="192"/>
      <c r="BU239" s="192"/>
      <c r="BV239" s="192"/>
    </row>
    <row r="240" spans="1:74">
      <c r="A240" s="192"/>
      <c r="B240" s="192"/>
      <c r="C240" s="192"/>
      <c r="D240" s="192"/>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92"/>
      <c r="BL240" s="192"/>
      <c r="BM240" s="192"/>
      <c r="BN240" s="192"/>
      <c r="BO240" s="192"/>
      <c r="BP240" s="192"/>
      <c r="BQ240" s="192"/>
      <c r="BR240" s="192"/>
      <c r="BS240" s="192"/>
      <c r="BT240" s="192"/>
      <c r="BU240" s="192"/>
      <c r="BV240" s="192"/>
    </row>
    <row r="241" spans="1:74">
      <c r="A241" s="192"/>
      <c r="B241" s="192"/>
      <c r="C241" s="192"/>
      <c r="D241" s="192"/>
      <c r="E241" s="192"/>
      <c r="F241" s="192"/>
      <c r="G241" s="192"/>
      <c r="H241" s="192"/>
      <c r="I241" s="192"/>
      <c r="J241" s="192"/>
      <c r="K241" s="192"/>
      <c r="L241" s="192"/>
      <c r="M241" s="192"/>
      <c r="N241" s="192"/>
      <c r="O241" s="192"/>
      <c r="P241" s="192"/>
      <c r="Q241" s="192"/>
      <c r="R241" s="192"/>
      <c r="S241" s="192"/>
      <c r="T241" s="192"/>
      <c r="U241" s="192"/>
      <c r="V241" s="192"/>
      <c r="W241" s="192"/>
      <c r="X241" s="192"/>
      <c r="Y241" s="192"/>
      <c r="Z241" s="192"/>
      <c r="AA241" s="192"/>
      <c r="AB241" s="192"/>
      <c r="AC241" s="192"/>
      <c r="AD241" s="192"/>
      <c r="AE241" s="192"/>
      <c r="AF241" s="192"/>
      <c r="AG241" s="192"/>
      <c r="AH241" s="192"/>
      <c r="AI241" s="192"/>
      <c r="AJ241" s="192"/>
      <c r="AK241" s="192"/>
      <c r="AL241" s="192"/>
      <c r="AM241" s="192"/>
      <c r="AN241" s="192"/>
      <c r="AO241" s="192"/>
      <c r="AP241" s="192"/>
      <c r="AQ241" s="192"/>
      <c r="AR241" s="192"/>
      <c r="AS241" s="192"/>
      <c r="AT241" s="192"/>
      <c r="AU241" s="192"/>
      <c r="AV241" s="192"/>
      <c r="AW241" s="192"/>
      <c r="AX241" s="192"/>
      <c r="AY241" s="192"/>
      <c r="AZ241" s="192"/>
      <c r="BA241" s="192"/>
      <c r="BB241" s="192"/>
      <c r="BC241" s="192"/>
      <c r="BD241" s="192"/>
      <c r="BE241" s="192"/>
      <c r="BF241" s="192"/>
      <c r="BG241" s="192"/>
      <c r="BH241" s="192"/>
      <c r="BI241" s="192"/>
      <c r="BJ241" s="192"/>
      <c r="BK241" s="192"/>
      <c r="BL241" s="192"/>
      <c r="BM241" s="192"/>
      <c r="BN241" s="192"/>
      <c r="BO241" s="192"/>
      <c r="BP241" s="192"/>
      <c r="BQ241" s="192"/>
      <c r="BR241" s="192"/>
      <c r="BS241" s="192"/>
      <c r="BT241" s="192"/>
      <c r="BU241" s="192"/>
      <c r="BV241" s="192"/>
    </row>
    <row r="242" spans="1:74">
      <c r="A242" s="192"/>
      <c r="B242" s="192"/>
      <c r="C242" s="192"/>
      <c r="D242" s="192"/>
      <c r="E242" s="192"/>
      <c r="F242" s="192"/>
      <c r="G242" s="192"/>
      <c r="H242" s="192"/>
      <c r="I242" s="192"/>
      <c r="J242" s="192"/>
      <c r="K242" s="192"/>
      <c r="L242" s="192"/>
      <c r="M242" s="192"/>
      <c r="N242" s="192"/>
      <c r="O242" s="192"/>
      <c r="P242" s="192"/>
      <c r="Q242" s="192"/>
      <c r="R242" s="192"/>
      <c r="S242" s="192"/>
      <c r="T242" s="192"/>
      <c r="U242" s="192"/>
      <c r="V242" s="192"/>
      <c r="W242" s="192"/>
      <c r="X242" s="192"/>
      <c r="Y242" s="192"/>
      <c r="Z242" s="192"/>
      <c r="AA242" s="192"/>
      <c r="AB242" s="192"/>
      <c r="AC242" s="192"/>
      <c r="AD242" s="192"/>
      <c r="AE242" s="192"/>
      <c r="AF242" s="192"/>
      <c r="AG242" s="192"/>
      <c r="AH242" s="192"/>
      <c r="AI242" s="192"/>
      <c r="AJ242" s="192"/>
      <c r="AK242" s="192"/>
      <c r="AL242" s="192"/>
      <c r="AM242" s="192"/>
      <c r="AN242" s="192"/>
      <c r="AO242" s="192"/>
      <c r="AP242" s="192"/>
      <c r="AQ242" s="192"/>
      <c r="AR242" s="192"/>
      <c r="AS242" s="192"/>
      <c r="AT242" s="192"/>
      <c r="AU242" s="192"/>
      <c r="AV242" s="192"/>
      <c r="AW242" s="192"/>
      <c r="AX242" s="192"/>
      <c r="AY242" s="192"/>
      <c r="AZ242" s="192"/>
      <c r="BA242" s="192"/>
      <c r="BB242" s="192"/>
      <c r="BC242" s="192"/>
      <c r="BD242" s="192"/>
      <c r="BE242" s="192"/>
      <c r="BF242" s="192"/>
      <c r="BG242" s="192"/>
      <c r="BH242" s="192"/>
      <c r="BI242" s="192"/>
      <c r="BJ242" s="192"/>
      <c r="BK242" s="192"/>
      <c r="BL242" s="192"/>
      <c r="BM242" s="192"/>
      <c r="BN242" s="192"/>
      <c r="BO242" s="192"/>
      <c r="BP242" s="192"/>
      <c r="BQ242" s="192"/>
      <c r="BR242" s="192"/>
      <c r="BS242" s="192"/>
      <c r="BT242" s="192"/>
      <c r="BU242" s="192"/>
      <c r="BV242" s="192"/>
    </row>
    <row r="243" spans="1:74">
      <c r="A243" s="192"/>
      <c r="B243" s="192"/>
      <c r="C243" s="192"/>
      <c r="D243" s="192"/>
      <c r="E243" s="192"/>
      <c r="F243" s="192"/>
      <c r="G243" s="192"/>
      <c r="H243" s="192"/>
      <c r="I243" s="192"/>
      <c r="J243" s="192"/>
      <c r="K243" s="192"/>
      <c r="L243" s="192"/>
      <c r="M243" s="192"/>
      <c r="N243" s="192"/>
      <c r="O243" s="192"/>
      <c r="P243" s="192"/>
      <c r="Q243" s="192"/>
      <c r="R243" s="192"/>
      <c r="S243" s="192"/>
      <c r="T243" s="192"/>
      <c r="U243" s="192"/>
      <c r="V243" s="192"/>
      <c r="W243" s="192"/>
      <c r="X243" s="192"/>
      <c r="Y243" s="192"/>
      <c r="Z243" s="192"/>
      <c r="AA243" s="192"/>
      <c r="AB243" s="192"/>
      <c r="AC243" s="192"/>
      <c r="AD243" s="192"/>
      <c r="AE243" s="192"/>
      <c r="AF243" s="192"/>
      <c r="AG243" s="192"/>
      <c r="AH243" s="192"/>
      <c r="AI243" s="192"/>
      <c r="AJ243" s="192"/>
      <c r="AK243" s="192"/>
      <c r="AL243" s="192"/>
      <c r="AM243" s="192"/>
      <c r="AN243" s="192"/>
      <c r="AO243" s="192"/>
      <c r="AP243" s="192"/>
      <c r="AQ243" s="192"/>
      <c r="AR243" s="192"/>
      <c r="AS243" s="192"/>
      <c r="AT243" s="192"/>
      <c r="AU243" s="192"/>
      <c r="AV243" s="192"/>
      <c r="AW243" s="192"/>
      <c r="AX243" s="192"/>
      <c r="AY243" s="192"/>
      <c r="AZ243" s="192"/>
      <c r="BA243" s="192"/>
      <c r="BB243" s="192"/>
      <c r="BC243" s="192"/>
      <c r="BD243" s="192"/>
      <c r="BE243" s="192"/>
      <c r="BF243" s="192"/>
      <c r="BG243" s="192"/>
      <c r="BH243" s="192"/>
      <c r="BI243" s="192"/>
      <c r="BJ243" s="192"/>
      <c r="BK243" s="192"/>
      <c r="BL243" s="192"/>
      <c r="BM243" s="192"/>
      <c r="BN243" s="192"/>
      <c r="BO243" s="192"/>
      <c r="BP243" s="192"/>
      <c r="BQ243" s="192"/>
      <c r="BR243" s="192"/>
      <c r="BS243" s="192"/>
      <c r="BT243" s="192"/>
      <c r="BU243" s="192"/>
      <c r="BV243" s="192"/>
    </row>
    <row r="244" spans="1:74">
      <c r="A244" s="192"/>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92"/>
      <c r="BL244" s="192"/>
      <c r="BM244" s="192"/>
      <c r="BN244" s="192"/>
      <c r="BO244" s="192"/>
      <c r="BP244" s="192"/>
      <c r="BQ244" s="192"/>
      <c r="BR244" s="192"/>
      <c r="BS244" s="192"/>
      <c r="BT244" s="192"/>
      <c r="BU244" s="192"/>
      <c r="BV244" s="192"/>
    </row>
    <row r="245" spans="1:74">
      <c r="A245" s="192"/>
      <c r="B245" s="192"/>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2"/>
      <c r="BN245" s="192"/>
      <c r="BO245" s="192"/>
      <c r="BP245" s="192"/>
      <c r="BQ245" s="192"/>
      <c r="BR245" s="192"/>
      <c r="BS245" s="192"/>
      <c r="BT245" s="192"/>
      <c r="BU245" s="192"/>
      <c r="BV245" s="192"/>
    </row>
    <row r="246" spans="1:74">
      <c r="A246" s="192"/>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c r="BQ246" s="192"/>
      <c r="BR246" s="192"/>
      <c r="BS246" s="192"/>
      <c r="BT246" s="192"/>
      <c r="BU246" s="192"/>
      <c r="BV246" s="192"/>
    </row>
    <row r="247" spans="1:74">
      <c r="A247" s="192"/>
      <c r="B247" s="192"/>
      <c r="C247" s="192"/>
      <c r="D247" s="192"/>
      <c r="E247" s="192"/>
      <c r="F247" s="192"/>
      <c r="G247" s="192"/>
      <c r="H247" s="192"/>
      <c r="I247" s="192"/>
      <c r="J247" s="192"/>
      <c r="K247" s="192"/>
      <c r="L247" s="192"/>
      <c r="M247" s="192"/>
      <c r="N247" s="192"/>
      <c r="O247" s="192"/>
      <c r="P247" s="192"/>
      <c r="Q247" s="192"/>
      <c r="R247" s="192"/>
      <c r="S247" s="192"/>
      <c r="T247" s="192"/>
      <c r="U247" s="192"/>
      <c r="V247" s="192"/>
      <c r="W247" s="192"/>
      <c r="X247" s="192"/>
      <c r="Y247" s="192"/>
      <c r="Z247" s="192"/>
      <c r="AA247" s="192"/>
      <c r="AB247" s="192"/>
      <c r="AC247" s="192"/>
      <c r="AD247" s="192"/>
      <c r="AE247" s="192"/>
      <c r="AF247" s="192"/>
      <c r="AG247" s="192"/>
      <c r="AH247" s="192"/>
      <c r="AI247" s="192"/>
      <c r="AJ247" s="192"/>
      <c r="AK247" s="192"/>
      <c r="AL247" s="192"/>
      <c r="AM247" s="192"/>
      <c r="AN247" s="192"/>
      <c r="AO247" s="192"/>
      <c r="AP247" s="192"/>
      <c r="AQ247" s="192"/>
      <c r="AR247" s="192"/>
      <c r="AS247" s="192"/>
      <c r="AT247" s="192"/>
      <c r="AU247" s="192"/>
      <c r="AV247" s="192"/>
      <c r="AW247" s="192"/>
      <c r="AX247" s="192"/>
      <c r="AY247" s="192"/>
      <c r="AZ247" s="192"/>
      <c r="BA247" s="192"/>
      <c r="BB247" s="192"/>
      <c r="BC247" s="192"/>
      <c r="BD247" s="192"/>
      <c r="BE247" s="192"/>
      <c r="BF247" s="192"/>
      <c r="BG247" s="192"/>
      <c r="BH247" s="192"/>
      <c r="BI247" s="192"/>
      <c r="BJ247" s="192"/>
      <c r="BK247" s="192"/>
      <c r="BL247" s="192"/>
      <c r="BM247" s="192"/>
      <c r="BN247" s="192"/>
      <c r="BO247" s="192"/>
      <c r="BP247" s="192"/>
      <c r="BQ247" s="192"/>
      <c r="BR247" s="192"/>
      <c r="BS247" s="192"/>
      <c r="BT247" s="192"/>
      <c r="BU247" s="192"/>
      <c r="BV247" s="192"/>
    </row>
    <row r="248" spans="1:74">
      <c r="A248" s="192"/>
      <c r="B248" s="192"/>
      <c r="C248" s="192"/>
      <c r="D248" s="192"/>
      <c r="E248" s="192"/>
      <c r="F248" s="192"/>
      <c r="G248" s="192"/>
      <c r="H248" s="192"/>
      <c r="I248" s="192"/>
      <c r="J248" s="192"/>
      <c r="K248" s="192"/>
      <c r="L248" s="192"/>
      <c r="M248" s="192"/>
      <c r="N248" s="192"/>
      <c r="O248" s="192"/>
      <c r="P248" s="192"/>
      <c r="Q248" s="192"/>
      <c r="R248" s="192"/>
      <c r="S248" s="192"/>
      <c r="T248" s="192"/>
      <c r="U248" s="192"/>
      <c r="V248" s="192"/>
      <c r="W248" s="192"/>
      <c r="X248" s="192"/>
      <c r="Y248" s="192"/>
      <c r="Z248" s="192"/>
      <c r="AA248" s="192"/>
      <c r="AB248" s="192"/>
      <c r="AC248" s="192"/>
      <c r="AD248" s="192"/>
      <c r="AE248" s="192"/>
      <c r="AF248" s="192"/>
      <c r="AG248" s="192"/>
      <c r="AH248" s="192"/>
      <c r="AI248" s="192"/>
      <c r="AJ248" s="192"/>
      <c r="AK248" s="192"/>
      <c r="AL248" s="192"/>
      <c r="AM248" s="192"/>
      <c r="AN248" s="192"/>
      <c r="AO248" s="192"/>
      <c r="AP248" s="192"/>
      <c r="AQ248" s="192"/>
      <c r="AR248" s="192"/>
      <c r="AS248" s="192"/>
      <c r="AT248" s="192"/>
      <c r="AU248" s="192"/>
      <c r="AV248" s="192"/>
      <c r="AW248" s="192"/>
      <c r="AX248" s="192"/>
      <c r="AY248" s="192"/>
      <c r="AZ248" s="192"/>
      <c r="BA248" s="192"/>
      <c r="BB248" s="192"/>
      <c r="BC248" s="192"/>
      <c r="BD248" s="192"/>
      <c r="BE248" s="192"/>
      <c r="BF248" s="192"/>
      <c r="BG248" s="192"/>
      <c r="BH248" s="192"/>
      <c r="BI248" s="192"/>
      <c r="BJ248" s="192"/>
      <c r="BK248" s="192"/>
      <c r="BL248" s="192"/>
      <c r="BM248" s="192"/>
      <c r="BN248" s="192"/>
      <c r="BO248" s="192"/>
      <c r="BP248" s="192"/>
      <c r="BQ248" s="192"/>
      <c r="BR248" s="192"/>
      <c r="BS248" s="192"/>
      <c r="BT248" s="192"/>
      <c r="BU248" s="192"/>
      <c r="BV248" s="192"/>
    </row>
    <row r="249" spans="1:74">
      <c r="A249" s="192"/>
      <c r="B249" s="192"/>
      <c r="C249" s="192"/>
      <c r="D249" s="192"/>
      <c r="E249" s="192"/>
      <c r="F249" s="192"/>
      <c r="G249" s="192"/>
      <c r="H249" s="192"/>
      <c r="I249" s="192"/>
      <c r="J249" s="192"/>
      <c r="K249" s="192"/>
      <c r="L249" s="192"/>
      <c r="M249" s="192"/>
      <c r="N249" s="192"/>
      <c r="O249" s="192"/>
      <c r="P249" s="192"/>
      <c r="Q249" s="192"/>
      <c r="R249" s="192"/>
      <c r="S249" s="192"/>
      <c r="T249" s="192"/>
      <c r="U249" s="192"/>
      <c r="V249" s="192"/>
      <c r="W249" s="192"/>
      <c r="X249" s="192"/>
      <c r="Y249" s="192"/>
      <c r="Z249" s="192"/>
      <c r="AA249" s="192"/>
      <c r="AB249" s="192"/>
      <c r="AC249" s="192"/>
      <c r="AD249" s="192"/>
      <c r="AE249" s="192"/>
      <c r="AF249" s="192"/>
      <c r="AG249" s="192"/>
      <c r="AH249" s="192"/>
      <c r="AI249" s="192"/>
      <c r="AJ249" s="192"/>
      <c r="AK249" s="192"/>
      <c r="AL249" s="192"/>
      <c r="AM249" s="192"/>
      <c r="AN249" s="192"/>
      <c r="AO249" s="192"/>
      <c r="AP249" s="192"/>
      <c r="AQ249" s="192"/>
      <c r="AR249" s="192"/>
      <c r="AS249" s="192"/>
      <c r="AT249" s="192"/>
      <c r="AU249" s="192"/>
      <c r="AV249" s="192"/>
      <c r="AW249" s="192"/>
      <c r="AX249" s="192"/>
      <c r="AY249" s="192"/>
      <c r="AZ249" s="192"/>
      <c r="BA249" s="192"/>
      <c r="BB249" s="192"/>
      <c r="BC249" s="192"/>
      <c r="BD249" s="192"/>
      <c r="BE249" s="192"/>
      <c r="BF249" s="192"/>
      <c r="BG249" s="192"/>
      <c r="BH249" s="192"/>
      <c r="BI249" s="192"/>
      <c r="BJ249" s="192"/>
      <c r="BK249" s="192"/>
      <c r="BL249" s="192"/>
      <c r="BM249" s="192"/>
      <c r="BN249" s="192"/>
      <c r="BO249" s="192"/>
      <c r="BP249" s="192"/>
      <c r="BQ249" s="192"/>
      <c r="BR249" s="192"/>
      <c r="BS249" s="192"/>
      <c r="BT249" s="192"/>
      <c r="BU249" s="192"/>
      <c r="BV249" s="192"/>
    </row>
    <row r="250" spans="1:74">
      <c r="A250" s="192"/>
      <c r="B250" s="192"/>
      <c r="C250" s="192"/>
      <c r="D250" s="192"/>
      <c r="E250" s="192"/>
      <c r="F250" s="192"/>
      <c r="G250" s="192"/>
      <c r="H250" s="192"/>
      <c r="I250" s="192"/>
      <c r="J250" s="192"/>
      <c r="K250" s="192"/>
      <c r="L250" s="192"/>
      <c r="M250" s="192"/>
      <c r="N250" s="192"/>
      <c r="O250" s="192"/>
      <c r="P250" s="192"/>
      <c r="Q250" s="192"/>
      <c r="R250" s="192"/>
      <c r="S250" s="192"/>
      <c r="T250" s="192"/>
      <c r="U250" s="192"/>
      <c r="V250" s="192"/>
      <c r="W250" s="192"/>
      <c r="X250" s="192"/>
      <c r="Y250" s="192"/>
      <c r="Z250" s="192"/>
      <c r="AA250" s="192"/>
      <c r="AB250" s="192"/>
      <c r="AC250" s="192"/>
      <c r="AD250" s="192"/>
      <c r="AE250" s="192"/>
      <c r="AF250" s="192"/>
      <c r="AG250" s="192"/>
      <c r="AH250" s="192"/>
      <c r="AI250" s="192"/>
      <c r="AJ250" s="192"/>
      <c r="AK250" s="192"/>
      <c r="AL250" s="192"/>
      <c r="AM250" s="192"/>
      <c r="AN250" s="192"/>
      <c r="AO250" s="192"/>
      <c r="AP250" s="192"/>
      <c r="AQ250" s="192"/>
      <c r="AR250" s="192"/>
      <c r="AS250" s="192"/>
      <c r="AT250" s="192"/>
      <c r="AU250" s="192"/>
      <c r="AV250" s="192"/>
      <c r="AW250" s="192"/>
      <c r="AX250" s="192"/>
      <c r="AY250" s="192"/>
      <c r="AZ250" s="192"/>
      <c r="BA250" s="192"/>
      <c r="BB250" s="192"/>
      <c r="BC250" s="192"/>
      <c r="BD250" s="192"/>
      <c r="BE250" s="192"/>
      <c r="BF250" s="192"/>
      <c r="BG250" s="192"/>
      <c r="BH250" s="192"/>
      <c r="BI250" s="192"/>
      <c r="BJ250" s="192"/>
      <c r="BK250" s="192"/>
      <c r="BL250" s="192"/>
      <c r="BM250" s="192"/>
      <c r="BN250" s="192"/>
      <c r="BO250" s="192"/>
      <c r="BP250" s="192"/>
      <c r="BQ250" s="192"/>
      <c r="BR250" s="192"/>
      <c r="BS250" s="192"/>
      <c r="BT250" s="192"/>
      <c r="BU250" s="192"/>
      <c r="BV250" s="192"/>
    </row>
    <row r="251" spans="1:74">
      <c r="A251" s="192"/>
      <c r="B251" s="192"/>
      <c r="C251" s="192"/>
      <c r="D251" s="192"/>
      <c r="E251" s="192"/>
      <c r="F251" s="192"/>
      <c r="G251" s="192"/>
      <c r="H251" s="192"/>
      <c r="I251" s="192"/>
      <c r="J251" s="192"/>
      <c r="K251" s="192"/>
      <c r="L251" s="192"/>
      <c r="M251" s="192"/>
      <c r="N251" s="192"/>
      <c r="O251" s="192"/>
      <c r="P251" s="192"/>
      <c r="Q251" s="192"/>
      <c r="R251" s="192"/>
      <c r="S251" s="192"/>
      <c r="T251" s="192"/>
      <c r="U251" s="192"/>
      <c r="V251" s="192"/>
      <c r="W251" s="192"/>
      <c r="X251" s="192"/>
      <c r="Y251" s="192"/>
      <c r="Z251" s="192"/>
      <c r="AA251" s="192"/>
      <c r="AB251" s="192"/>
      <c r="AC251" s="192"/>
      <c r="AD251" s="192"/>
      <c r="AE251" s="192"/>
      <c r="AF251" s="192"/>
      <c r="AG251" s="192"/>
      <c r="AH251" s="192"/>
      <c r="AI251" s="192"/>
      <c r="AJ251" s="192"/>
      <c r="AK251" s="192"/>
      <c r="AL251" s="192"/>
      <c r="AM251" s="192"/>
      <c r="AN251" s="192"/>
      <c r="AO251" s="192"/>
      <c r="AP251" s="192"/>
      <c r="AQ251" s="192"/>
      <c r="AR251" s="192"/>
      <c r="AS251" s="192"/>
      <c r="AT251" s="192"/>
      <c r="AU251" s="192"/>
      <c r="AV251" s="192"/>
      <c r="AW251" s="192"/>
      <c r="AX251" s="192"/>
      <c r="AY251" s="192"/>
      <c r="AZ251" s="192"/>
      <c r="BA251" s="192"/>
      <c r="BB251" s="192"/>
      <c r="BC251" s="192"/>
      <c r="BD251" s="192"/>
      <c r="BE251" s="192"/>
      <c r="BF251" s="192"/>
      <c r="BG251" s="192"/>
      <c r="BH251" s="192"/>
      <c r="BI251" s="192"/>
      <c r="BJ251" s="192"/>
      <c r="BK251" s="192"/>
      <c r="BL251" s="192"/>
      <c r="BM251" s="192"/>
      <c r="BN251" s="192"/>
      <c r="BO251" s="192"/>
      <c r="BP251" s="192"/>
      <c r="BQ251" s="192"/>
      <c r="BR251" s="192"/>
      <c r="BS251" s="192"/>
      <c r="BT251" s="192"/>
      <c r="BU251" s="192"/>
      <c r="BV251" s="192"/>
    </row>
    <row r="252" spans="1:74">
      <c r="A252" s="192"/>
      <c r="B252" s="192"/>
      <c r="C252" s="192"/>
      <c r="D252" s="192"/>
      <c r="E252" s="192"/>
      <c r="F252" s="192"/>
      <c r="G252" s="192"/>
      <c r="H252" s="192"/>
      <c r="I252" s="192"/>
      <c r="J252" s="192"/>
      <c r="K252" s="192"/>
      <c r="L252" s="192"/>
      <c r="M252" s="192"/>
      <c r="N252" s="192"/>
      <c r="O252" s="192"/>
      <c r="P252" s="192"/>
      <c r="Q252" s="192"/>
      <c r="R252" s="192"/>
      <c r="S252" s="192"/>
      <c r="T252" s="192"/>
      <c r="U252" s="192"/>
      <c r="V252" s="192"/>
      <c r="W252" s="192"/>
      <c r="X252" s="192"/>
      <c r="Y252" s="192"/>
      <c r="Z252" s="192"/>
      <c r="AA252" s="192"/>
      <c r="AB252" s="192"/>
      <c r="AC252" s="192"/>
      <c r="AD252" s="192"/>
      <c r="AE252" s="192"/>
      <c r="AF252" s="192"/>
      <c r="AG252" s="192"/>
      <c r="AH252" s="192"/>
      <c r="AI252" s="192"/>
      <c r="AJ252" s="192"/>
      <c r="AK252" s="192"/>
      <c r="AL252" s="192"/>
      <c r="AM252" s="192"/>
      <c r="AN252" s="192"/>
      <c r="AO252" s="192"/>
      <c r="AP252" s="192"/>
      <c r="AQ252" s="192"/>
      <c r="AR252" s="192"/>
      <c r="AS252" s="192"/>
      <c r="AT252" s="192"/>
      <c r="AU252" s="192"/>
      <c r="AV252" s="192"/>
      <c r="AW252" s="192"/>
      <c r="AX252" s="192"/>
      <c r="AY252" s="192"/>
      <c r="AZ252" s="192"/>
      <c r="BA252" s="192"/>
      <c r="BB252" s="192"/>
      <c r="BC252" s="192"/>
      <c r="BD252" s="192"/>
      <c r="BE252" s="192"/>
      <c r="BF252" s="192"/>
      <c r="BG252" s="192"/>
      <c r="BH252" s="192"/>
      <c r="BI252" s="192"/>
      <c r="BJ252" s="192"/>
      <c r="BK252" s="192"/>
      <c r="BL252" s="192"/>
      <c r="BM252" s="192"/>
      <c r="BN252" s="192"/>
      <c r="BO252" s="192"/>
      <c r="BP252" s="192"/>
      <c r="BQ252" s="192"/>
      <c r="BR252" s="192"/>
      <c r="BS252" s="192"/>
      <c r="BT252" s="192"/>
      <c r="BU252" s="192"/>
      <c r="BV252" s="192"/>
    </row>
    <row r="253" spans="1:74">
      <c r="A253" s="192"/>
      <c r="B253" s="192"/>
      <c r="C253" s="192"/>
      <c r="D253" s="192"/>
      <c r="E253" s="192"/>
      <c r="F253" s="192"/>
      <c r="G253" s="192"/>
      <c r="H253" s="192"/>
      <c r="I253" s="192"/>
      <c r="J253" s="192"/>
      <c r="K253" s="192"/>
      <c r="L253" s="192"/>
      <c r="M253" s="192"/>
      <c r="N253" s="192"/>
      <c r="O253" s="192"/>
      <c r="P253" s="192"/>
      <c r="Q253" s="192"/>
      <c r="R253" s="192"/>
      <c r="S253" s="192"/>
      <c r="T253" s="192"/>
      <c r="U253" s="192"/>
      <c r="V253" s="192"/>
      <c r="W253" s="192"/>
      <c r="X253" s="192"/>
      <c r="Y253" s="192"/>
      <c r="Z253" s="192"/>
      <c r="AA253" s="192"/>
      <c r="AB253" s="192"/>
      <c r="AC253" s="192"/>
      <c r="AD253" s="192"/>
      <c r="AE253" s="192"/>
      <c r="AF253" s="192"/>
      <c r="AG253" s="192"/>
      <c r="AH253" s="192"/>
      <c r="AI253" s="192"/>
      <c r="AJ253" s="192"/>
      <c r="AK253" s="192"/>
      <c r="AL253" s="192"/>
      <c r="AM253" s="192"/>
      <c r="AN253" s="192"/>
      <c r="AO253" s="192"/>
      <c r="AP253" s="192"/>
      <c r="AQ253" s="192"/>
      <c r="AR253" s="192"/>
      <c r="AS253" s="192"/>
      <c r="AT253" s="192"/>
      <c r="AU253" s="192"/>
      <c r="AV253" s="192"/>
      <c r="AW253" s="192"/>
      <c r="AX253" s="192"/>
      <c r="AY253" s="192"/>
      <c r="AZ253" s="192"/>
      <c r="BA253" s="192"/>
      <c r="BB253" s="192"/>
      <c r="BC253" s="192"/>
      <c r="BD253" s="192"/>
      <c r="BE253" s="192"/>
      <c r="BF253" s="192"/>
      <c r="BG253" s="192"/>
      <c r="BH253" s="192"/>
      <c r="BI253" s="192"/>
      <c r="BJ253" s="192"/>
      <c r="BK253" s="192"/>
      <c r="BL253" s="192"/>
      <c r="BM253" s="192"/>
      <c r="BN253" s="192"/>
      <c r="BO253" s="192"/>
      <c r="BP253" s="192"/>
      <c r="BQ253" s="192"/>
      <c r="BR253" s="192"/>
      <c r="BS253" s="192"/>
      <c r="BT253" s="192"/>
      <c r="BU253" s="192"/>
      <c r="BV253" s="192"/>
    </row>
    <row r="254" spans="1:74">
      <c r="A254" s="192"/>
      <c r="B254" s="192"/>
      <c r="C254" s="192"/>
      <c r="D254" s="192"/>
      <c r="E254" s="192"/>
      <c r="F254" s="192"/>
      <c r="G254" s="192"/>
      <c r="H254" s="192"/>
      <c r="I254" s="192"/>
      <c r="J254" s="192"/>
      <c r="K254" s="192"/>
      <c r="L254" s="192"/>
      <c r="M254" s="192"/>
      <c r="N254" s="192"/>
      <c r="O254" s="192"/>
      <c r="P254" s="192"/>
      <c r="Q254" s="192"/>
      <c r="R254" s="192"/>
      <c r="S254" s="192"/>
      <c r="T254" s="192"/>
      <c r="U254" s="192"/>
      <c r="V254" s="192"/>
      <c r="W254" s="192"/>
      <c r="X254" s="192"/>
      <c r="Y254" s="192"/>
      <c r="Z254" s="192"/>
      <c r="AA254" s="192"/>
      <c r="AB254" s="192"/>
      <c r="AC254" s="192"/>
      <c r="AD254" s="192"/>
      <c r="AE254" s="192"/>
      <c r="AF254" s="192"/>
      <c r="AG254" s="192"/>
      <c r="AH254" s="192"/>
      <c r="AI254" s="192"/>
      <c r="AJ254" s="192"/>
      <c r="AK254" s="192"/>
      <c r="AL254" s="192"/>
      <c r="AM254" s="192"/>
      <c r="AN254" s="192"/>
      <c r="AO254" s="192"/>
      <c r="AP254" s="192"/>
      <c r="AQ254" s="192"/>
      <c r="AR254" s="192"/>
      <c r="AS254" s="192"/>
      <c r="AT254" s="192"/>
      <c r="AU254" s="192"/>
      <c r="AV254" s="192"/>
      <c r="AW254" s="192"/>
      <c r="AX254" s="192"/>
      <c r="AY254" s="192"/>
      <c r="AZ254" s="192"/>
      <c r="BA254" s="192"/>
      <c r="BB254" s="192"/>
      <c r="BC254" s="192"/>
      <c r="BD254" s="192"/>
      <c r="BE254" s="192"/>
      <c r="BF254" s="192"/>
      <c r="BG254" s="192"/>
      <c r="BH254" s="192"/>
      <c r="BI254" s="192"/>
      <c r="BJ254" s="192"/>
      <c r="BK254" s="192"/>
      <c r="BL254" s="192"/>
      <c r="BM254" s="192"/>
      <c r="BN254" s="192"/>
      <c r="BO254" s="192"/>
      <c r="BP254" s="192"/>
      <c r="BQ254" s="192"/>
      <c r="BR254" s="192"/>
      <c r="BS254" s="192"/>
      <c r="BT254" s="192"/>
      <c r="BU254" s="192"/>
      <c r="BV254" s="192"/>
    </row>
    <row r="255" spans="1:74">
      <c r="A255" s="192"/>
      <c r="B255" s="192"/>
      <c r="C255" s="192"/>
      <c r="D255" s="192"/>
      <c r="E255" s="192"/>
      <c r="F255" s="192"/>
      <c r="G255" s="192"/>
      <c r="H255" s="192"/>
      <c r="I255" s="192"/>
      <c r="J255" s="192"/>
      <c r="K255" s="192"/>
      <c r="L255" s="192"/>
      <c r="M255" s="192"/>
      <c r="N255" s="192"/>
      <c r="O255" s="192"/>
      <c r="P255" s="192"/>
      <c r="Q255" s="192"/>
      <c r="R255" s="192"/>
      <c r="S255" s="192"/>
      <c r="T255" s="192"/>
      <c r="U255" s="192"/>
      <c r="V255" s="192"/>
      <c r="W255" s="192"/>
      <c r="X255" s="192"/>
      <c r="Y255" s="192"/>
      <c r="Z255" s="192"/>
      <c r="AA255" s="192"/>
      <c r="AB255" s="192"/>
      <c r="AC255" s="192"/>
      <c r="AD255" s="192"/>
      <c r="AE255" s="192"/>
      <c r="AF255" s="192"/>
      <c r="AG255" s="192"/>
      <c r="AH255" s="192"/>
      <c r="AI255" s="192"/>
      <c r="AJ255" s="192"/>
      <c r="AK255" s="192"/>
      <c r="AL255" s="192"/>
      <c r="AM255" s="192"/>
      <c r="AN255" s="192"/>
      <c r="AO255" s="192"/>
      <c r="AP255" s="192"/>
      <c r="AQ255" s="192"/>
      <c r="AR255" s="192"/>
      <c r="AS255" s="192"/>
      <c r="AT255" s="192"/>
      <c r="AU255" s="192"/>
      <c r="AV255" s="192"/>
      <c r="AW255" s="192"/>
      <c r="AX255" s="192"/>
      <c r="AY255" s="192"/>
      <c r="AZ255" s="192"/>
      <c r="BA255" s="192"/>
      <c r="BB255" s="192"/>
      <c r="BC255" s="192"/>
      <c r="BD255" s="192"/>
      <c r="BE255" s="192"/>
      <c r="BF255" s="192"/>
      <c r="BG255" s="192"/>
      <c r="BH255" s="192"/>
      <c r="BI255" s="192"/>
      <c r="BJ255" s="192"/>
      <c r="BK255" s="192"/>
      <c r="BL255" s="192"/>
      <c r="BM255" s="192"/>
      <c r="BN255" s="192"/>
      <c r="BO255" s="192"/>
      <c r="BP255" s="192"/>
      <c r="BQ255" s="192"/>
      <c r="BR255" s="192"/>
      <c r="BS255" s="192"/>
      <c r="BT255" s="192"/>
      <c r="BU255" s="192"/>
      <c r="BV255" s="192"/>
    </row>
    <row r="256" spans="1:74">
      <c r="A256" s="192"/>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2"/>
      <c r="BN256" s="192"/>
      <c r="BO256" s="192"/>
      <c r="BP256" s="192"/>
      <c r="BQ256" s="192"/>
      <c r="BR256" s="192"/>
      <c r="BS256" s="192"/>
      <c r="BT256" s="192"/>
      <c r="BU256" s="192"/>
      <c r="BV256" s="192"/>
    </row>
    <row r="257" spans="1:74">
      <c r="A257" s="192"/>
      <c r="B257" s="192"/>
      <c r="C257" s="192"/>
      <c r="D257" s="192"/>
      <c r="E257" s="192"/>
      <c r="F257" s="192"/>
      <c r="G257" s="192"/>
      <c r="H257" s="192"/>
      <c r="I257" s="192"/>
      <c r="J257" s="192"/>
      <c r="K257" s="192"/>
      <c r="L257" s="192"/>
      <c r="M257" s="192"/>
      <c r="N257" s="192"/>
      <c r="O257" s="192"/>
      <c r="P257" s="192"/>
      <c r="Q257" s="192"/>
      <c r="R257" s="192"/>
      <c r="S257" s="192"/>
      <c r="T257" s="192"/>
      <c r="U257" s="192"/>
      <c r="V257" s="192"/>
      <c r="W257" s="192"/>
      <c r="X257" s="192"/>
      <c r="Y257" s="192"/>
      <c r="Z257" s="192"/>
      <c r="AA257" s="192"/>
      <c r="AB257" s="192"/>
      <c r="AC257" s="192"/>
      <c r="AD257" s="192"/>
      <c r="AE257" s="192"/>
      <c r="AF257" s="192"/>
      <c r="AG257" s="192"/>
      <c r="AH257" s="192"/>
      <c r="AI257" s="192"/>
      <c r="AJ257" s="192"/>
      <c r="AK257" s="192"/>
      <c r="AL257" s="192"/>
      <c r="AM257" s="192"/>
      <c r="AN257" s="192"/>
      <c r="AO257" s="192"/>
      <c r="AP257" s="192"/>
      <c r="AQ257" s="192"/>
      <c r="AR257" s="192"/>
      <c r="AS257" s="192"/>
      <c r="AT257" s="192"/>
      <c r="AU257" s="192"/>
      <c r="AV257" s="192"/>
      <c r="AW257" s="192"/>
      <c r="AX257" s="192"/>
      <c r="AY257" s="192"/>
      <c r="AZ257" s="192"/>
      <c r="BA257" s="192"/>
      <c r="BB257" s="192"/>
      <c r="BC257" s="192"/>
      <c r="BD257" s="192"/>
      <c r="BE257" s="192"/>
      <c r="BF257" s="192"/>
      <c r="BG257" s="192"/>
      <c r="BH257" s="192"/>
      <c r="BI257" s="192"/>
      <c r="BJ257" s="192"/>
      <c r="BK257" s="192"/>
      <c r="BL257" s="192"/>
      <c r="BM257" s="192"/>
      <c r="BN257" s="192"/>
      <c r="BO257" s="192"/>
      <c r="BP257" s="192"/>
      <c r="BQ257" s="192"/>
      <c r="BR257" s="192"/>
      <c r="BS257" s="192"/>
      <c r="BT257" s="192"/>
      <c r="BU257" s="192"/>
      <c r="BV257" s="192"/>
    </row>
    <row r="258" spans="1:74">
      <c r="A258" s="192"/>
      <c r="B258" s="192"/>
      <c r="C258" s="192"/>
      <c r="D258" s="192"/>
      <c r="E258" s="192"/>
      <c r="F258" s="192"/>
      <c r="G258" s="192"/>
      <c r="H258" s="192"/>
      <c r="I258" s="192"/>
      <c r="J258" s="192"/>
      <c r="K258" s="192"/>
      <c r="L258" s="192"/>
      <c r="M258" s="192"/>
      <c r="N258" s="192"/>
      <c r="O258" s="192"/>
      <c r="P258" s="192"/>
      <c r="Q258" s="192"/>
      <c r="R258" s="192"/>
      <c r="S258" s="192"/>
      <c r="T258" s="192"/>
      <c r="U258" s="192"/>
      <c r="V258" s="192"/>
      <c r="W258" s="192"/>
      <c r="X258" s="192"/>
      <c r="Y258" s="192"/>
      <c r="Z258" s="192"/>
      <c r="AA258" s="192"/>
      <c r="AB258" s="192"/>
      <c r="AC258" s="192"/>
      <c r="AD258" s="192"/>
      <c r="AE258" s="192"/>
      <c r="AF258" s="192"/>
      <c r="AG258" s="192"/>
      <c r="AH258" s="192"/>
      <c r="AI258" s="192"/>
      <c r="AJ258" s="192"/>
      <c r="AK258" s="192"/>
      <c r="AL258" s="192"/>
      <c r="AM258" s="192"/>
      <c r="AN258" s="192"/>
      <c r="AO258" s="192"/>
      <c r="AP258" s="192"/>
      <c r="AQ258" s="192"/>
      <c r="AR258" s="192"/>
      <c r="AS258" s="192"/>
      <c r="AT258" s="192"/>
      <c r="AU258" s="192"/>
      <c r="AV258" s="192"/>
      <c r="AW258" s="192"/>
      <c r="AX258" s="192"/>
      <c r="AY258" s="192"/>
      <c r="AZ258" s="192"/>
      <c r="BA258" s="192"/>
      <c r="BB258" s="192"/>
      <c r="BC258" s="192"/>
      <c r="BD258" s="192"/>
      <c r="BE258" s="192"/>
      <c r="BF258" s="192"/>
      <c r="BG258" s="192"/>
      <c r="BH258" s="192"/>
      <c r="BI258" s="192"/>
      <c r="BJ258" s="192"/>
      <c r="BK258" s="192"/>
      <c r="BL258" s="192"/>
      <c r="BM258" s="192"/>
      <c r="BN258" s="192"/>
      <c r="BO258" s="192"/>
      <c r="BP258" s="192"/>
      <c r="BQ258" s="192"/>
      <c r="BR258" s="192"/>
      <c r="BS258" s="192"/>
      <c r="BT258" s="192"/>
      <c r="BU258" s="192"/>
      <c r="BV258" s="192"/>
    </row>
    <row r="259" spans="1:74">
      <c r="A259" s="192"/>
      <c r="B259" s="192"/>
      <c r="C259" s="192"/>
      <c r="D259" s="192"/>
      <c r="E259" s="192"/>
      <c r="F259" s="192"/>
      <c r="G259" s="192"/>
      <c r="H259" s="192"/>
      <c r="I259" s="192"/>
      <c r="J259" s="192"/>
      <c r="K259" s="192"/>
      <c r="L259" s="192"/>
      <c r="M259" s="192"/>
      <c r="N259" s="192"/>
      <c r="O259" s="192"/>
      <c r="P259" s="192"/>
      <c r="Q259" s="192"/>
      <c r="R259" s="192"/>
      <c r="S259" s="192"/>
      <c r="T259" s="192"/>
      <c r="U259" s="192"/>
      <c r="V259" s="192"/>
      <c r="W259" s="192"/>
      <c r="X259" s="192"/>
      <c r="Y259" s="192"/>
      <c r="Z259" s="192"/>
      <c r="AA259" s="192"/>
      <c r="AB259" s="192"/>
      <c r="AC259" s="192"/>
      <c r="AD259" s="192"/>
      <c r="AE259" s="192"/>
      <c r="AF259" s="192"/>
      <c r="AG259" s="192"/>
      <c r="AH259" s="192"/>
      <c r="AI259" s="192"/>
      <c r="AJ259" s="192"/>
      <c r="AK259" s="192"/>
      <c r="AL259" s="192"/>
      <c r="AM259" s="192"/>
      <c r="AN259" s="192"/>
      <c r="AO259" s="192"/>
      <c r="AP259" s="192"/>
      <c r="AQ259" s="192"/>
      <c r="AR259" s="192"/>
      <c r="AS259" s="192"/>
      <c r="AT259" s="192"/>
      <c r="AU259" s="192"/>
      <c r="AV259" s="192"/>
      <c r="AW259" s="192"/>
      <c r="AX259" s="192"/>
      <c r="AY259" s="192"/>
      <c r="AZ259" s="192"/>
      <c r="BA259" s="192"/>
      <c r="BB259" s="192"/>
      <c r="BC259" s="192"/>
      <c r="BD259" s="192"/>
      <c r="BE259" s="192"/>
      <c r="BF259" s="192"/>
      <c r="BG259" s="192"/>
      <c r="BH259" s="192"/>
      <c r="BI259" s="192"/>
      <c r="BJ259" s="192"/>
      <c r="BK259" s="192"/>
      <c r="BL259" s="192"/>
      <c r="BM259" s="192"/>
      <c r="BN259" s="192"/>
      <c r="BO259" s="192"/>
      <c r="BP259" s="192"/>
      <c r="BQ259" s="192"/>
      <c r="BR259" s="192"/>
      <c r="BS259" s="192"/>
      <c r="BT259" s="192"/>
      <c r="BU259" s="192"/>
      <c r="BV259" s="192"/>
    </row>
    <row r="260" spans="1:74">
      <c r="A260" s="192"/>
      <c r="B260" s="192"/>
      <c r="C260" s="192"/>
      <c r="D260" s="192"/>
      <c r="E260" s="192"/>
      <c r="F260" s="192"/>
      <c r="G260" s="192"/>
      <c r="H260" s="192"/>
      <c r="I260" s="192"/>
      <c r="J260" s="192"/>
      <c r="K260" s="192"/>
      <c r="L260" s="192"/>
      <c r="M260" s="192"/>
      <c r="N260" s="192"/>
      <c r="O260" s="192"/>
      <c r="P260" s="192"/>
      <c r="Q260" s="192"/>
      <c r="R260" s="192"/>
      <c r="S260" s="192"/>
      <c r="T260" s="192"/>
      <c r="U260" s="192"/>
      <c r="V260" s="192"/>
      <c r="W260" s="192"/>
      <c r="X260" s="192"/>
      <c r="Y260" s="192"/>
      <c r="Z260" s="192"/>
      <c r="AA260" s="192"/>
      <c r="AB260" s="192"/>
      <c r="AC260" s="192"/>
      <c r="AD260" s="192"/>
      <c r="AE260" s="192"/>
      <c r="AF260" s="192"/>
      <c r="AG260" s="192"/>
      <c r="AH260" s="192"/>
      <c r="AI260" s="192"/>
      <c r="AJ260" s="192"/>
      <c r="AK260" s="192"/>
      <c r="AL260" s="192"/>
      <c r="AM260" s="192"/>
      <c r="AN260" s="192"/>
      <c r="AO260" s="192"/>
      <c r="AP260" s="192"/>
      <c r="AQ260" s="192"/>
      <c r="AR260" s="192"/>
      <c r="AS260" s="192"/>
      <c r="AT260" s="192"/>
      <c r="AU260" s="192"/>
      <c r="AV260" s="192"/>
      <c r="AW260" s="192"/>
      <c r="AX260" s="192"/>
      <c r="AY260" s="192"/>
      <c r="AZ260" s="192"/>
      <c r="BA260" s="192"/>
      <c r="BB260" s="192"/>
      <c r="BC260" s="192"/>
      <c r="BD260" s="192"/>
      <c r="BE260" s="192"/>
      <c r="BF260" s="192"/>
      <c r="BG260" s="192"/>
      <c r="BH260" s="192"/>
      <c r="BI260" s="192"/>
      <c r="BJ260" s="192"/>
      <c r="BK260" s="192"/>
      <c r="BL260" s="192"/>
      <c r="BM260" s="192"/>
      <c r="BN260" s="192"/>
      <c r="BO260" s="192"/>
      <c r="BP260" s="192"/>
      <c r="BQ260" s="192"/>
      <c r="BR260" s="192"/>
      <c r="BS260" s="192"/>
      <c r="BT260" s="192"/>
      <c r="BU260" s="192"/>
      <c r="BV260" s="192"/>
    </row>
    <row r="261" spans="1:74">
      <c r="A261" s="192"/>
      <c r="B261" s="192"/>
      <c r="C261" s="192"/>
      <c r="D261" s="192"/>
      <c r="E261" s="192"/>
      <c r="F261" s="192"/>
      <c r="G261" s="192"/>
      <c r="H261" s="192"/>
      <c r="I261" s="192"/>
      <c r="J261" s="192"/>
      <c r="K261" s="192"/>
      <c r="L261" s="192"/>
      <c r="M261" s="192"/>
      <c r="N261" s="192"/>
      <c r="O261" s="192"/>
      <c r="P261" s="192"/>
      <c r="Q261" s="192"/>
      <c r="R261" s="192"/>
      <c r="S261" s="192"/>
      <c r="T261" s="192"/>
      <c r="U261" s="192"/>
      <c r="V261" s="192"/>
      <c r="W261" s="192"/>
      <c r="X261" s="192"/>
      <c r="Y261" s="192"/>
      <c r="Z261" s="192"/>
      <c r="AA261" s="192"/>
      <c r="AB261" s="192"/>
      <c r="AC261" s="192"/>
      <c r="AD261" s="192"/>
      <c r="AE261" s="192"/>
      <c r="AF261" s="192"/>
      <c r="AG261" s="192"/>
      <c r="AH261" s="192"/>
      <c r="AI261" s="192"/>
      <c r="AJ261" s="192"/>
      <c r="AK261" s="192"/>
      <c r="AL261" s="192"/>
      <c r="AM261" s="192"/>
      <c r="AN261" s="192"/>
      <c r="AO261" s="192"/>
      <c r="AP261" s="192"/>
      <c r="AQ261" s="192"/>
      <c r="AR261" s="192"/>
      <c r="AS261" s="192"/>
      <c r="AT261" s="192"/>
      <c r="AU261" s="192"/>
      <c r="AV261" s="192"/>
      <c r="AW261" s="192"/>
      <c r="AX261" s="192"/>
      <c r="AY261" s="192"/>
      <c r="AZ261" s="192"/>
      <c r="BA261" s="192"/>
      <c r="BB261" s="192"/>
      <c r="BC261" s="192"/>
      <c r="BD261" s="192"/>
      <c r="BE261" s="192"/>
      <c r="BF261" s="192"/>
      <c r="BG261" s="192"/>
      <c r="BH261" s="192"/>
      <c r="BI261" s="192"/>
      <c r="BJ261" s="192"/>
      <c r="BK261" s="192"/>
      <c r="BL261" s="192"/>
      <c r="BM261" s="192"/>
      <c r="BN261" s="192"/>
      <c r="BO261" s="192"/>
      <c r="BP261" s="192"/>
      <c r="BQ261" s="192"/>
      <c r="BR261" s="192"/>
      <c r="BS261" s="192"/>
      <c r="BT261" s="192"/>
      <c r="BU261" s="192"/>
      <c r="BV261" s="192"/>
    </row>
    <row r="262" spans="1:74">
      <c r="A262" s="192"/>
      <c r="B262" s="192"/>
      <c r="C262" s="192"/>
      <c r="D262" s="192"/>
      <c r="E262" s="192"/>
      <c r="F262" s="192"/>
      <c r="G262" s="192"/>
      <c r="H262" s="192"/>
      <c r="I262" s="192"/>
      <c r="J262" s="192"/>
      <c r="K262" s="192"/>
      <c r="L262" s="192"/>
      <c r="M262" s="192"/>
      <c r="N262" s="192"/>
      <c r="O262" s="192"/>
      <c r="P262" s="192"/>
      <c r="Q262" s="192"/>
      <c r="R262" s="192"/>
      <c r="S262" s="192"/>
      <c r="T262" s="192"/>
      <c r="U262" s="192"/>
      <c r="V262" s="192"/>
      <c r="W262" s="192"/>
      <c r="X262" s="192"/>
      <c r="Y262" s="192"/>
      <c r="Z262" s="192"/>
      <c r="AA262" s="192"/>
      <c r="AB262" s="192"/>
      <c r="AC262" s="192"/>
      <c r="AD262" s="192"/>
      <c r="AE262" s="192"/>
      <c r="AF262" s="192"/>
      <c r="AG262" s="192"/>
      <c r="AH262" s="192"/>
      <c r="AI262" s="192"/>
      <c r="AJ262" s="192"/>
      <c r="AK262" s="192"/>
      <c r="AL262" s="192"/>
      <c r="AM262" s="192"/>
      <c r="AN262" s="192"/>
      <c r="AO262" s="192"/>
      <c r="AP262" s="192"/>
      <c r="AQ262" s="192"/>
      <c r="AR262" s="192"/>
      <c r="AS262" s="192"/>
      <c r="AT262" s="192"/>
      <c r="AU262" s="192"/>
      <c r="AV262" s="192"/>
      <c r="AW262" s="192"/>
      <c r="AX262" s="192"/>
      <c r="AY262" s="192"/>
      <c r="AZ262" s="192"/>
      <c r="BA262" s="192"/>
      <c r="BB262" s="192"/>
      <c r="BC262" s="192"/>
      <c r="BD262" s="192"/>
      <c r="BE262" s="192"/>
      <c r="BF262" s="192"/>
      <c r="BG262" s="192"/>
      <c r="BH262" s="192"/>
      <c r="BI262" s="192"/>
      <c r="BJ262" s="192"/>
      <c r="BK262" s="192"/>
      <c r="BL262" s="192"/>
      <c r="BM262" s="192"/>
      <c r="BN262" s="192"/>
      <c r="BO262" s="192"/>
      <c r="BP262" s="192"/>
      <c r="BQ262" s="192"/>
      <c r="BR262" s="192"/>
      <c r="BS262" s="192"/>
      <c r="BT262" s="192"/>
      <c r="BU262" s="192"/>
      <c r="BV262" s="192"/>
    </row>
    <row r="263" spans="1:74">
      <c r="A263" s="192"/>
      <c r="B263" s="192"/>
      <c r="C263" s="192"/>
      <c r="D263" s="192"/>
      <c r="E263" s="192"/>
      <c r="F263" s="192"/>
      <c r="G263" s="192"/>
      <c r="H263" s="192"/>
      <c r="I263" s="192"/>
      <c r="J263" s="192"/>
      <c r="K263" s="192"/>
      <c r="L263" s="192"/>
      <c r="M263" s="192"/>
      <c r="N263" s="192"/>
      <c r="O263" s="192"/>
      <c r="P263" s="192"/>
      <c r="Q263" s="192"/>
      <c r="R263" s="192"/>
      <c r="S263" s="192"/>
      <c r="T263" s="192"/>
      <c r="U263" s="192"/>
      <c r="V263" s="192"/>
      <c r="W263" s="192"/>
      <c r="X263" s="192"/>
      <c r="Y263" s="192"/>
      <c r="Z263" s="192"/>
      <c r="AA263" s="192"/>
      <c r="AB263" s="192"/>
      <c r="AC263" s="192"/>
      <c r="AD263" s="192"/>
      <c r="AE263" s="192"/>
      <c r="AF263" s="192"/>
      <c r="AG263" s="192"/>
      <c r="AH263" s="192"/>
      <c r="AI263" s="192"/>
      <c r="AJ263" s="192"/>
      <c r="AK263" s="192"/>
      <c r="AL263" s="192"/>
      <c r="AM263" s="192"/>
      <c r="AN263" s="192"/>
      <c r="AO263" s="192"/>
      <c r="AP263" s="192"/>
      <c r="AQ263" s="192"/>
      <c r="AR263" s="192"/>
      <c r="AS263" s="192"/>
      <c r="AT263" s="192"/>
      <c r="AU263" s="192"/>
      <c r="AV263" s="192"/>
      <c r="AW263" s="192"/>
      <c r="AX263" s="192"/>
      <c r="AY263" s="192"/>
      <c r="AZ263" s="192"/>
      <c r="BA263" s="192"/>
      <c r="BB263" s="192"/>
      <c r="BC263" s="192"/>
      <c r="BD263" s="192"/>
      <c r="BE263" s="192"/>
      <c r="BF263" s="192"/>
      <c r="BG263" s="192"/>
      <c r="BH263" s="192"/>
      <c r="BI263" s="192"/>
      <c r="BJ263" s="192"/>
      <c r="BK263" s="192"/>
      <c r="BL263" s="192"/>
      <c r="BM263" s="192"/>
      <c r="BN263" s="192"/>
      <c r="BO263" s="192"/>
      <c r="BP263" s="192"/>
      <c r="BQ263" s="192"/>
      <c r="BR263" s="192"/>
      <c r="BS263" s="192"/>
      <c r="BT263" s="192"/>
      <c r="BU263" s="192"/>
      <c r="BV263" s="192"/>
    </row>
    <row r="264" spans="1:74">
      <c r="A264" s="192"/>
      <c r="B264" s="192"/>
      <c r="C264" s="192"/>
      <c r="D264" s="192"/>
      <c r="E264" s="192"/>
      <c r="F264" s="192"/>
      <c r="G264" s="192"/>
      <c r="H264" s="192"/>
      <c r="I264" s="192"/>
      <c r="J264" s="192"/>
      <c r="K264" s="192"/>
      <c r="L264" s="192"/>
      <c r="M264" s="192"/>
      <c r="N264" s="192"/>
      <c r="O264" s="192"/>
      <c r="P264" s="192"/>
      <c r="Q264" s="192"/>
      <c r="R264" s="192"/>
      <c r="S264" s="192"/>
      <c r="T264" s="192"/>
      <c r="U264" s="192"/>
      <c r="V264" s="192"/>
      <c r="W264" s="192"/>
      <c r="X264" s="192"/>
      <c r="Y264" s="192"/>
      <c r="Z264" s="192"/>
      <c r="AA264" s="192"/>
      <c r="AB264" s="192"/>
      <c r="AC264" s="192"/>
      <c r="AD264" s="192"/>
      <c r="AE264" s="192"/>
      <c r="AF264" s="192"/>
      <c r="AG264" s="192"/>
      <c r="AH264" s="192"/>
      <c r="AI264" s="192"/>
      <c r="AJ264" s="192"/>
      <c r="AK264" s="192"/>
      <c r="AL264" s="192"/>
      <c r="AM264" s="192"/>
      <c r="AN264" s="192"/>
      <c r="AO264" s="192"/>
      <c r="AP264" s="192"/>
      <c r="AQ264" s="192"/>
      <c r="AR264" s="192"/>
      <c r="AS264" s="192"/>
      <c r="AT264" s="192"/>
      <c r="AU264" s="192"/>
      <c r="AV264" s="192"/>
      <c r="AW264" s="192"/>
      <c r="AX264" s="192"/>
      <c r="AY264" s="192"/>
      <c r="AZ264" s="192"/>
      <c r="BA264" s="192"/>
      <c r="BB264" s="192"/>
      <c r="BC264" s="192"/>
      <c r="BD264" s="192"/>
      <c r="BE264" s="192"/>
      <c r="BF264" s="192"/>
      <c r="BG264" s="192"/>
      <c r="BH264" s="192"/>
      <c r="BI264" s="192"/>
      <c r="BJ264" s="192"/>
      <c r="BK264" s="192"/>
      <c r="BL264" s="192"/>
      <c r="BM264" s="192"/>
      <c r="BN264" s="192"/>
      <c r="BO264" s="192"/>
      <c r="BP264" s="192"/>
      <c r="BQ264" s="192"/>
      <c r="BR264" s="192"/>
      <c r="BS264" s="192"/>
      <c r="BT264" s="192"/>
      <c r="BU264" s="192"/>
      <c r="BV264" s="192"/>
    </row>
    <row r="265" spans="1:74">
      <c r="A265" s="192"/>
      <c r="B265" s="192"/>
      <c r="C265" s="192"/>
      <c r="D265" s="192"/>
      <c r="E265" s="192"/>
      <c r="F265" s="192"/>
      <c r="G265" s="192"/>
      <c r="H265" s="192"/>
      <c r="I265" s="192"/>
      <c r="J265" s="192"/>
      <c r="K265" s="192"/>
      <c r="L265" s="192"/>
      <c r="M265" s="192"/>
      <c r="N265" s="192"/>
      <c r="O265" s="192"/>
      <c r="P265" s="192"/>
      <c r="Q265" s="192"/>
      <c r="R265" s="192"/>
      <c r="S265" s="192"/>
      <c r="T265" s="192"/>
      <c r="U265" s="192"/>
      <c r="V265" s="192"/>
      <c r="W265" s="192"/>
      <c r="X265" s="192"/>
      <c r="Y265" s="192"/>
      <c r="Z265" s="192"/>
      <c r="AA265" s="192"/>
      <c r="AB265" s="192"/>
      <c r="AC265" s="192"/>
      <c r="AD265" s="192"/>
      <c r="AE265" s="192"/>
      <c r="AF265" s="192"/>
      <c r="AG265" s="192"/>
      <c r="AH265" s="192"/>
      <c r="AI265" s="192"/>
      <c r="AJ265" s="192"/>
      <c r="AK265" s="192"/>
      <c r="AL265" s="192"/>
      <c r="AM265" s="192"/>
      <c r="AN265" s="192"/>
      <c r="AO265" s="192"/>
      <c r="AP265" s="192"/>
      <c r="AQ265" s="192"/>
      <c r="AR265" s="192"/>
      <c r="AS265" s="192"/>
      <c r="AT265" s="192"/>
      <c r="AU265" s="192"/>
      <c r="AV265" s="192"/>
      <c r="AW265" s="192"/>
      <c r="AX265" s="192"/>
      <c r="AY265" s="192"/>
      <c r="AZ265" s="192"/>
      <c r="BA265" s="192"/>
      <c r="BB265" s="192"/>
      <c r="BC265" s="192"/>
      <c r="BD265" s="192"/>
      <c r="BE265" s="192"/>
      <c r="BF265" s="192"/>
      <c r="BG265" s="192"/>
      <c r="BH265" s="192"/>
      <c r="BI265" s="192"/>
      <c r="BJ265" s="192"/>
      <c r="BK265" s="192"/>
      <c r="BL265" s="192"/>
      <c r="BM265" s="192"/>
      <c r="BN265" s="192"/>
      <c r="BO265" s="192"/>
      <c r="BP265" s="192"/>
      <c r="BQ265" s="192"/>
      <c r="BR265" s="192"/>
      <c r="BS265" s="192"/>
      <c r="BT265" s="192"/>
      <c r="BU265" s="192"/>
      <c r="BV265" s="192"/>
    </row>
    <row r="266" spans="1:74">
      <c r="A266" s="192"/>
      <c r="B266" s="192"/>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c r="AD266" s="192"/>
      <c r="AE266" s="192"/>
      <c r="AF266" s="192"/>
      <c r="AG266" s="192"/>
      <c r="AH266" s="192"/>
      <c r="AI266" s="192"/>
      <c r="AJ266" s="192"/>
      <c r="AK266" s="192"/>
      <c r="AL266" s="192"/>
      <c r="AM266" s="192"/>
      <c r="AN266" s="192"/>
      <c r="AO266" s="192"/>
      <c r="AP266" s="192"/>
      <c r="AQ266" s="192"/>
      <c r="AR266" s="192"/>
      <c r="AS266" s="192"/>
      <c r="AT266" s="192"/>
      <c r="AU266" s="192"/>
      <c r="AV266" s="192"/>
      <c r="AW266" s="192"/>
      <c r="AX266" s="192"/>
      <c r="AY266" s="192"/>
      <c r="AZ266" s="192"/>
      <c r="BA266" s="192"/>
      <c r="BB266" s="192"/>
      <c r="BC266" s="192"/>
      <c r="BD266" s="192"/>
      <c r="BE266" s="192"/>
      <c r="BF266" s="192"/>
      <c r="BG266" s="192"/>
      <c r="BH266" s="192"/>
      <c r="BI266" s="192"/>
      <c r="BJ266" s="192"/>
      <c r="BK266" s="192"/>
      <c r="BL266" s="192"/>
      <c r="BM266" s="192"/>
      <c r="BN266" s="192"/>
      <c r="BO266" s="192"/>
      <c r="BP266" s="192"/>
      <c r="BQ266" s="192"/>
      <c r="BR266" s="192"/>
      <c r="BS266" s="192"/>
      <c r="BT266" s="192"/>
      <c r="BU266" s="192"/>
      <c r="BV266" s="192"/>
    </row>
    <row r="267" spans="1:74">
      <c r="A267" s="192"/>
      <c r="B267" s="192"/>
      <c r="C267" s="192"/>
      <c r="D267" s="192"/>
      <c r="E267" s="192"/>
      <c r="F267" s="192"/>
      <c r="G267" s="192"/>
      <c r="H267" s="192"/>
      <c r="I267" s="192"/>
      <c r="J267" s="192"/>
      <c r="K267" s="192"/>
      <c r="L267" s="192"/>
      <c r="M267" s="192"/>
      <c r="N267" s="192"/>
      <c r="O267" s="192"/>
      <c r="P267" s="192"/>
      <c r="Q267" s="192"/>
      <c r="R267" s="192"/>
      <c r="S267" s="192"/>
      <c r="T267" s="192"/>
      <c r="U267" s="192"/>
      <c r="V267" s="192"/>
      <c r="W267" s="192"/>
      <c r="X267" s="192"/>
      <c r="Y267" s="192"/>
      <c r="Z267" s="192"/>
      <c r="AA267" s="192"/>
      <c r="AB267" s="192"/>
      <c r="AC267" s="192"/>
      <c r="AD267" s="192"/>
      <c r="AE267" s="192"/>
      <c r="AF267" s="192"/>
      <c r="AG267" s="192"/>
      <c r="AH267" s="192"/>
      <c r="AI267" s="192"/>
      <c r="AJ267" s="192"/>
      <c r="AK267" s="192"/>
      <c r="AL267" s="192"/>
      <c r="AM267" s="192"/>
      <c r="AN267" s="192"/>
      <c r="AO267" s="192"/>
      <c r="AP267" s="192"/>
      <c r="AQ267" s="192"/>
      <c r="AR267" s="192"/>
      <c r="AS267" s="192"/>
      <c r="AT267" s="192"/>
      <c r="AU267" s="192"/>
      <c r="AV267" s="192"/>
      <c r="AW267" s="192"/>
      <c r="AX267" s="192"/>
      <c r="AY267" s="192"/>
      <c r="AZ267" s="192"/>
      <c r="BA267" s="192"/>
      <c r="BB267" s="192"/>
      <c r="BC267" s="192"/>
      <c r="BD267" s="192"/>
      <c r="BE267" s="192"/>
      <c r="BF267" s="192"/>
      <c r="BG267" s="192"/>
      <c r="BH267" s="192"/>
      <c r="BI267" s="192"/>
      <c r="BJ267" s="192"/>
      <c r="BK267" s="192"/>
      <c r="BL267" s="192"/>
      <c r="BM267" s="192"/>
      <c r="BN267" s="192"/>
      <c r="BO267" s="192"/>
      <c r="BP267" s="192"/>
      <c r="BQ267" s="192"/>
      <c r="BR267" s="192"/>
      <c r="BS267" s="192"/>
      <c r="BT267" s="192"/>
      <c r="BU267" s="192"/>
      <c r="BV267" s="192"/>
    </row>
    <row r="268" spans="1:74">
      <c r="A268" s="192"/>
      <c r="B268" s="192"/>
      <c r="C268" s="192"/>
      <c r="D268" s="192"/>
      <c r="E268" s="192"/>
      <c r="F268" s="192"/>
      <c r="G268" s="192"/>
      <c r="H268" s="192"/>
      <c r="I268" s="192"/>
      <c r="J268" s="192"/>
      <c r="K268" s="192"/>
      <c r="L268" s="192"/>
      <c r="M268" s="192"/>
      <c r="N268" s="192"/>
      <c r="O268" s="192"/>
      <c r="P268" s="192"/>
      <c r="Q268" s="192"/>
      <c r="R268" s="192"/>
      <c r="S268" s="192"/>
      <c r="T268" s="192"/>
      <c r="U268" s="192"/>
      <c r="V268" s="192"/>
      <c r="W268" s="192"/>
      <c r="X268" s="192"/>
      <c r="Y268" s="192"/>
      <c r="Z268" s="192"/>
      <c r="AA268" s="192"/>
      <c r="AB268" s="192"/>
      <c r="AC268" s="192"/>
      <c r="AD268" s="192"/>
      <c r="AE268" s="192"/>
      <c r="AF268" s="192"/>
      <c r="AG268" s="192"/>
      <c r="AH268" s="192"/>
      <c r="AI268" s="192"/>
      <c r="AJ268" s="192"/>
      <c r="AK268" s="192"/>
      <c r="AL268" s="192"/>
      <c r="AM268" s="192"/>
      <c r="AN268" s="192"/>
      <c r="AO268" s="192"/>
      <c r="AP268" s="192"/>
      <c r="AQ268" s="192"/>
      <c r="AR268" s="192"/>
      <c r="AS268" s="192"/>
      <c r="AT268" s="192"/>
      <c r="AU268" s="192"/>
      <c r="AV268" s="192"/>
      <c r="AW268" s="192"/>
      <c r="AX268" s="192"/>
      <c r="AY268" s="192"/>
      <c r="AZ268" s="192"/>
      <c r="BA268" s="192"/>
      <c r="BB268" s="192"/>
      <c r="BC268" s="192"/>
      <c r="BD268" s="192"/>
      <c r="BE268" s="192"/>
      <c r="BF268" s="192"/>
      <c r="BG268" s="192"/>
      <c r="BH268" s="192"/>
      <c r="BI268" s="192"/>
      <c r="BJ268" s="192"/>
      <c r="BK268" s="192"/>
      <c r="BL268" s="192"/>
      <c r="BM268" s="192"/>
      <c r="BN268" s="192"/>
      <c r="BO268" s="192"/>
      <c r="BP268" s="192"/>
      <c r="BQ268" s="192"/>
      <c r="BR268" s="192"/>
      <c r="BS268" s="192"/>
      <c r="BT268" s="192"/>
      <c r="BU268" s="192"/>
      <c r="BV268" s="192"/>
    </row>
    <row r="269" spans="1:74">
      <c r="A269" s="192"/>
      <c r="B269" s="192"/>
      <c r="C269" s="192"/>
      <c r="D269" s="192"/>
      <c r="E269" s="192"/>
      <c r="F269" s="192"/>
      <c r="G269" s="192"/>
      <c r="H269" s="192"/>
      <c r="I269" s="192"/>
      <c r="J269" s="192"/>
      <c r="K269" s="192"/>
      <c r="L269" s="192"/>
      <c r="M269" s="192"/>
      <c r="N269" s="192"/>
      <c r="O269" s="192"/>
      <c r="P269" s="192"/>
      <c r="Q269" s="192"/>
      <c r="R269" s="192"/>
      <c r="S269" s="192"/>
      <c r="T269" s="192"/>
      <c r="U269" s="192"/>
      <c r="V269" s="192"/>
      <c r="W269" s="192"/>
      <c r="X269" s="192"/>
      <c r="Y269" s="192"/>
      <c r="Z269" s="192"/>
      <c r="AA269" s="192"/>
      <c r="AB269" s="192"/>
      <c r="AC269" s="192"/>
      <c r="AD269" s="192"/>
      <c r="AE269" s="192"/>
      <c r="AF269" s="192"/>
      <c r="AG269" s="192"/>
      <c r="AH269" s="192"/>
      <c r="AI269" s="192"/>
      <c r="AJ269" s="192"/>
      <c r="AK269" s="192"/>
      <c r="AL269" s="192"/>
      <c r="AM269" s="192"/>
      <c r="AN269" s="192"/>
      <c r="AO269" s="192"/>
      <c r="AP269" s="192"/>
      <c r="AQ269" s="192"/>
      <c r="AR269" s="192"/>
      <c r="AS269" s="192"/>
      <c r="AT269" s="192"/>
      <c r="AU269" s="192"/>
      <c r="AV269" s="192"/>
      <c r="AW269" s="192"/>
      <c r="AX269" s="192"/>
      <c r="AY269" s="192"/>
      <c r="AZ269" s="192"/>
      <c r="BA269" s="192"/>
      <c r="BB269" s="192"/>
      <c r="BC269" s="192"/>
      <c r="BD269" s="192"/>
      <c r="BE269" s="192"/>
      <c r="BF269" s="192"/>
      <c r="BG269" s="192"/>
      <c r="BH269" s="192"/>
      <c r="BI269" s="192"/>
      <c r="BJ269" s="192"/>
      <c r="BK269" s="192"/>
      <c r="BL269" s="192"/>
      <c r="BM269" s="192"/>
      <c r="BN269" s="192"/>
      <c r="BO269" s="192"/>
      <c r="BP269" s="192"/>
      <c r="BQ269" s="192"/>
      <c r="BR269" s="192"/>
      <c r="BS269" s="192"/>
      <c r="BT269" s="192"/>
      <c r="BU269" s="192"/>
      <c r="BV269" s="192"/>
    </row>
    <row r="270" spans="1:74">
      <c r="A270" s="192"/>
      <c r="B270" s="192"/>
      <c r="C270" s="192"/>
      <c r="D270" s="192"/>
      <c r="E270" s="192"/>
      <c r="F270" s="192"/>
      <c r="G270" s="192"/>
      <c r="H270" s="192"/>
      <c r="I270" s="192"/>
      <c r="J270" s="192"/>
      <c r="K270" s="192"/>
      <c r="L270" s="192"/>
      <c r="M270" s="192"/>
      <c r="N270" s="192"/>
      <c r="O270" s="192"/>
      <c r="P270" s="192"/>
      <c r="Q270" s="192"/>
      <c r="R270" s="192"/>
      <c r="S270" s="192"/>
      <c r="T270" s="192"/>
      <c r="U270" s="192"/>
      <c r="V270" s="192"/>
      <c r="W270" s="192"/>
      <c r="X270" s="192"/>
      <c r="Y270" s="192"/>
      <c r="Z270" s="192"/>
      <c r="AA270" s="192"/>
      <c r="AB270" s="192"/>
      <c r="AC270" s="192"/>
      <c r="AD270" s="192"/>
      <c r="AE270" s="192"/>
      <c r="AF270" s="192"/>
      <c r="AG270" s="192"/>
      <c r="AH270" s="192"/>
      <c r="AI270" s="192"/>
      <c r="AJ270" s="192"/>
      <c r="AK270" s="192"/>
      <c r="AL270" s="192"/>
      <c r="AM270" s="192"/>
      <c r="AN270" s="192"/>
      <c r="AO270" s="192"/>
      <c r="AP270" s="192"/>
      <c r="AQ270" s="192"/>
      <c r="AR270" s="192"/>
      <c r="AS270" s="192"/>
      <c r="AT270" s="192"/>
      <c r="AU270" s="192"/>
      <c r="AV270" s="192"/>
      <c r="AW270" s="192"/>
      <c r="AX270" s="192"/>
      <c r="AY270" s="192"/>
      <c r="AZ270" s="192"/>
      <c r="BA270" s="192"/>
      <c r="BB270" s="192"/>
      <c r="BC270" s="192"/>
      <c r="BD270" s="192"/>
      <c r="BE270" s="192"/>
      <c r="BF270" s="192"/>
      <c r="BG270" s="192"/>
      <c r="BH270" s="192"/>
      <c r="BI270" s="192"/>
      <c r="BJ270" s="192"/>
      <c r="BK270" s="192"/>
      <c r="BL270" s="192"/>
      <c r="BM270" s="192"/>
      <c r="BN270" s="192"/>
      <c r="BO270" s="192"/>
      <c r="BP270" s="192"/>
      <c r="BQ270" s="192"/>
      <c r="BR270" s="192"/>
      <c r="BS270" s="192"/>
      <c r="BT270" s="192"/>
      <c r="BU270" s="192"/>
      <c r="BV270" s="192"/>
    </row>
    <row r="271" spans="1:74">
      <c r="A271" s="192"/>
      <c r="B271" s="192"/>
      <c r="C271" s="192"/>
      <c r="D271" s="192"/>
      <c r="E271" s="192"/>
      <c r="F271" s="192"/>
      <c r="G271" s="192"/>
      <c r="H271" s="192"/>
      <c r="I271" s="192"/>
      <c r="J271" s="192"/>
      <c r="K271" s="192"/>
      <c r="L271" s="192"/>
      <c r="M271" s="192"/>
      <c r="N271" s="192"/>
      <c r="O271" s="192"/>
      <c r="P271" s="192"/>
      <c r="Q271" s="192"/>
      <c r="R271" s="192"/>
      <c r="S271" s="192"/>
      <c r="T271" s="192"/>
      <c r="U271" s="192"/>
      <c r="V271" s="192"/>
      <c r="W271" s="192"/>
      <c r="X271" s="192"/>
      <c r="Y271" s="192"/>
      <c r="Z271" s="192"/>
      <c r="AA271" s="192"/>
      <c r="AB271" s="192"/>
      <c r="AC271" s="192"/>
      <c r="AD271" s="192"/>
      <c r="AE271" s="192"/>
      <c r="AF271" s="192"/>
      <c r="AG271" s="192"/>
      <c r="AH271" s="192"/>
      <c r="AI271" s="192"/>
      <c r="AJ271" s="192"/>
      <c r="AK271" s="192"/>
      <c r="AL271" s="192"/>
      <c r="AM271" s="192"/>
      <c r="AN271" s="192"/>
      <c r="AO271" s="192"/>
      <c r="AP271" s="192"/>
      <c r="AQ271" s="192"/>
      <c r="AR271" s="192"/>
      <c r="AS271" s="192"/>
      <c r="AT271" s="192"/>
      <c r="AU271" s="192"/>
      <c r="AV271" s="192"/>
      <c r="AW271" s="192"/>
      <c r="AX271" s="192"/>
      <c r="AY271" s="192"/>
      <c r="AZ271" s="192"/>
      <c r="BA271" s="192"/>
      <c r="BB271" s="192"/>
      <c r="BC271" s="192"/>
      <c r="BD271" s="192"/>
      <c r="BE271" s="192"/>
      <c r="BF271" s="192"/>
      <c r="BG271" s="192"/>
      <c r="BH271" s="192"/>
      <c r="BI271" s="192"/>
      <c r="BJ271" s="192"/>
      <c r="BK271" s="192"/>
      <c r="BL271" s="192"/>
      <c r="BM271" s="192"/>
      <c r="BN271" s="192"/>
      <c r="BO271" s="192"/>
      <c r="BP271" s="192"/>
      <c r="BQ271" s="192"/>
      <c r="BR271" s="192"/>
      <c r="BS271" s="192"/>
      <c r="BT271" s="192"/>
      <c r="BU271" s="192"/>
      <c r="BV271" s="192"/>
    </row>
    <row r="272" spans="1:74">
      <c r="A272" s="192"/>
      <c r="B272" s="192"/>
      <c r="C272" s="192"/>
      <c r="D272" s="192"/>
      <c r="E272" s="192"/>
      <c r="F272" s="192"/>
      <c r="G272" s="192"/>
      <c r="H272" s="192"/>
      <c r="I272" s="192"/>
      <c r="J272" s="192"/>
      <c r="K272" s="192"/>
      <c r="L272" s="192"/>
      <c r="M272" s="192"/>
      <c r="N272" s="192"/>
      <c r="O272" s="192"/>
      <c r="P272" s="192"/>
      <c r="Q272" s="192"/>
      <c r="R272" s="192"/>
      <c r="S272" s="192"/>
      <c r="T272" s="192"/>
      <c r="U272" s="192"/>
      <c r="V272" s="192"/>
      <c r="W272" s="192"/>
      <c r="X272" s="192"/>
      <c r="Y272" s="192"/>
      <c r="Z272" s="192"/>
      <c r="AA272" s="192"/>
      <c r="AB272" s="192"/>
      <c r="AC272" s="192"/>
      <c r="AD272" s="192"/>
      <c r="AE272" s="192"/>
      <c r="AF272" s="192"/>
      <c r="AG272" s="192"/>
      <c r="AH272" s="192"/>
      <c r="AI272" s="192"/>
      <c r="AJ272" s="192"/>
      <c r="AK272" s="192"/>
      <c r="AL272" s="192"/>
      <c r="AM272" s="192"/>
      <c r="AN272" s="192"/>
      <c r="AO272" s="192"/>
      <c r="AP272" s="192"/>
      <c r="AQ272" s="192"/>
      <c r="AR272" s="192"/>
      <c r="AS272" s="192"/>
      <c r="AT272" s="192"/>
      <c r="AU272" s="192"/>
      <c r="AV272" s="192"/>
      <c r="AW272" s="192"/>
      <c r="AX272" s="192"/>
      <c r="AY272" s="192"/>
      <c r="AZ272" s="192"/>
      <c r="BA272" s="192"/>
      <c r="BB272" s="192"/>
      <c r="BC272" s="192"/>
      <c r="BD272" s="192"/>
      <c r="BE272" s="192"/>
      <c r="BF272" s="192"/>
      <c r="BG272" s="192"/>
      <c r="BH272" s="192"/>
      <c r="BI272" s="192"/>
      <c r="BJ272" s="192"/>
      <c r="BK272" s="192"/>
      <c r="BL272" s="192"/>
      <c r="BM272" s="192"/>
      <c r="BN272" s="192"/>
      <c r="BO272" s="192"/>
      <c r="BP272" s="192"/>
      <c r="BQ272" s="192"/>
      <c r="BR272" s="192"/>
      <c r="BS272" s="192"/>
      <c r="BT272" s="192"/>
      <c r="BU272" s="192"/>
      <c r="BV272" s="192"/>
    </row>
    <row r="273" spans="1:74">
      <c r="A273" s="192"/>
      <c r="B273" s="192"/>
      <c r="C273" s="192"/>
      <c r="D273" s="192"/>
      <c r="E273" s="192"/>
      <c r="F273" s="192"/>
      <c r="G273" s="192"/>
      <c r="H273" s="192"/>
      <c r="I273" s="192"/>
      <c r="J273" s="192"/>
      <c r="K273" s="192"/>
      <c r="L273" s="192"/>
      <c r="M273" s="192"/>
      <c r="N273" s="192"/>
      <c r="O273" s="192"/>
      <c r="P273" s="192"/>
      <c r="Q273" s="192"/>
      <c r="R273" s="192"/>
      <c r="S273" s="192"/>
      <c r="T273" s="192"/>
      <c r="U273" s="192"/>
      <c r="V273" s="192"/>
      <c r="W273" s="192"/>
      <c r="X273" s="192"/>
      <c r="Y273" s="192"/>
      <c r="Z273" s="192"/>
      <c r="AA273" s="192"/>
      <c r="AB273" s="192"/>
      <c r="AC273" s="192"/>
      <c r="AD273" s="192"/>
      <c r="AE273" s="192"/>
      <c r="AF273" s="192"/>
      <c r="AG273" s="192"/>
      <c r="AH273" s="192"/>
      <c r="AI273" s="192"/>
      <c r="AJ273" s="192"/>
      <c r="AK273" s="192"/>
      <c r="AL273" s="192"/>
      <c r="AM273" s="192"/>
      <c r="AN273" s="192"/>
      <c r="AO273" s="192"/>
      <c r="AP273" s="192"/>
      <c r="AQ273" s="192"/>
      <c r="AR273" s="192"/>
      <c r="AS273" s="192"/>
      <c r="AT273" s="192"/>
      <c r="AU273" s="192"/>
      <c r="AV273" s="192"/>
      <c r="AW273" s="192"/>
      <c r="AX273" s="192"/>
      <c r="AY273" s="192"/>
      <c r="AZ273" s="192"/>
      <c r="BA273" s="192"/>
      <c r="BB273" s="192"/>
      <c r="BC273" s="192"/>
      <c r="BD273" s="192"/>
      <c r="BE273" s="192"/>
      <c r="BF273" s="192"/>
      <c r="BG273" s="192"/>
      <c r="BH273" s="192"/>
      <c r="BI273" s="192"/>
      <c r="BJ273" s="192"/>
      <c r="BK273" s="192"/>
      <c r="BL273" s="192"/>
      <c r="BM273" s="192"/>
      <c r="BN273" s="192"/>
      <c r="BO273" s="192"/>
      <c r="BP273" s="192"/>
      <c r="BQ273" s="192"/>
      <c r="BR273" s="192"/>
      <c r="BS273" s="192"/>
      <c r="BT273" s="192"/>
      <c r="BU273" s="192"/>
      <c r="BV273" s="192"/>
    </row>
    <row r="274" spans="1:74">
      <c r="A274" s="192"/>
      <c r="B274" s="192"/>
      <c r="C274" s="192"/>
      <c r="D274" s="192"/>
      <c r="E274" s="192"/>
      <c r="F274" s="192"/>
      <c r="G274" s="192"/>
      <c r="H274" s="192"/>
      <c r="I274" s="192"/>
      <c r="J274" s="192"/>
      <c r="K274" s="192"/>
      <c r="L274" s="192"/>
      <c r="M274" s="192"/>
      <c r="N274" s="192"/>
      <c r="O274" s="192"/>
      <c r="P274" s="192"/>
      <c r="Q274" s="192"/>
      <c r="R274" s="192"/>
      <c r="S274" s="192"/>
      <c r="T274" s="192"/>
      <c r="U274" s="192"/>
      <c r="V274" s="192"/>
      <c r="W274" s="192"/>
      <c r="X274" s="192"/>
      <c r="Y274" s="192"/>
      <c r="Z274" s="192"/>
      <c r="AA274" s="192"/>
      <c r="AB274" s="192"/>
      <c r="AC274" s="192"/>
      <c r="AD274" s="192"/>
      <c r="AE274" s="192"/>
      <c r="AF274" s="192"/>
      <c r="AG274" s="192"/>
      <c r="AH274" s="192"/>
      <c r="AI274" s="192"/>
      <c r="AJ274" s="192"/>
      <c r="AK274" s="192"/>
      <c r="AL274" s="192"/>
      <c r="AM274" s="192"/>
      <c r="AN274" s="192"/>
      <c r="AO274" s="192"/>
      <c r="AP274" s="192"/>
      <c r="AQ274" s="192"/>
      <c r="AR274" s="192"/>
      <c r="AS274" s="192"/>
      <c r="AT274" s="192"/>
      <c r="AU274" s="192"/>
      <c r="AV274" s="192"/>
      <c r="AW274" s="192"/>
      <c r="AX274" s="192"/>
      <c r="AY274" s="192"/>
      <c r="AZ274" s="192"/>
      <c r="BA274" s="192"/>
      <c r="BB274" s="192"/>
      <c r="BC274" s="192"/>
      <c r="BD274" s="192"/>
      <c r="BE274" s="192"/>
      <c r="BF274" s="192"/>
      <c r="BG274" s="192"/>
      <c r="BH274" s="192"/>
      <c r="BI274" s="192"/>
      <c r="BJ274" s="192"/>
      <c r="BK274" s="192"/>
      <c r="BL274" s="192"/>
      <c r="BM274" s="192"/>
      <c r="BN274" s="192"/>
      <c r="BO274" s="192"/>
      <c r="BP274" s="192"/>
      <c r="BQ274" s="192"/>
      <c r="BR274" s="192"/>
      <c r="BS274" s="192"/>
      <c r="BT274" s="192"/>
      <c r="BU274" s="192"/>
      <c r="BV274" s="192"/>
    </row>
    <row r="275" spans="1:74">
      <c r="A275" s="192"/>
      <c r="B275" s="192"/>
      <c r="C275" s="192"/>
      <c r="D275" s="192"/>
      <c r="E275" s="192"/>
      <c r="F275" s="192"/>
      <c r="G275" s="192"/>
      <c r="H275" s="192"/>
      <c r="I275" s="192"/>
      <c r="J275" s="192"/>
      <c r="K275" s="192"/>
      <c r="L275" s="192"/>
      <c r="M275" s="192"/>
      <c r="N275" s="192"/>
      <c r="O275" s="192"/>
      <c r="P275" s="192"/>
      <c r="Q275" s="192"/>
      <c r="R275" s="192"/>
      <c r="S275" s="192"/>
      <c r="T275" s="192"/>
      <c r="U275" s="192"/>
      <c r="V275" s="192"/>
      <c r="W275" s="192"/>
      <c r="X275" s="192"/>
      <c r="Y275" s="192"/>
      <c r="Z275" s="192"/>
      <c r="AA275" s="192"/>
      <c r="AB275" s="192"/>
      <c r="AC275" s="192"/>
      <c r="AD275" s="192"/>
      <c r="AE275" s="192"/>
      <c r="AF275" s="192"/>
      <c r="AG275" s="192"/>
      <c r="AH275" s="192"/>
      <c r="AI275" s="192"/>
      <c r="AJ275" s="192"/>
      <c r="AK275" s="192"/>
      <c r="AL275" s="192"/>
      <c r="AM275" s="192"/>
      <c r="AN275" s="192"/>
      <c r="AO275" s="192"/>
      <c r="AP275" s="192"/>
      <c r="AQ275" s="192"/>
      <c r="AR275" s="192"/>
      <c r="AS275" s="192"/>
      <c r="AT275" s="192"/>
      <c r="AU275" s="192"/>
      <c r="AV275" s="192"/>
      <c r="AW275" s="192"/>
      <c r="AX275" s="192"/>
      <c r="AY275" s="192"/>
      <c r="AZ275" s="192"/>
      <c r="BA275" s="192"/>
      <c r="BB275" s="192"/>
      <c r="BC275" s="192"/>
      <c r="BD275" s="192"/>
      <c r="BE275" s="192"/>
      <c r="BF275" s="192"/>
      <c r="BG275" s="192"/>
      <c r="BH275" s="192"/>
      <c r="BI275" s="192"/>
      <c r="BJ275" s="192"/>
      <c r="BK275" s="192"/>
      <c r="BL275" s="192"/>
      <c r="BM275" s="192"/>
      <c r="BN275" s="192"/>
      <c r="BO275" s="192"/>
      <c r="BP275" s="192"/>
      <c r="BQ275" s="192"/>
      <c r="BR275" s="192"/>
      <c r="BS275" s="192"/>
      <c r="BT275" s="192"/>
      <c r="BU275" s="192"/>
      <c r="BV275" s="192"/>
    </row>
    <row r="276" spans="1:74">
      <c r="A276" s="192"/>
      <c r="B276" s="192"/>
      <c r="C276" s="192"/>
      <c r="D276" s="192"/>
      <c r="E276" s="192"/>
      <c r="F276" s="192"/>
      <c r="G276" s="192"/>
      <c r="H276" s="192"/>
      <c r="I276" s="192"/>
      <c r="J276" s="192"/>
      <c r="K276" s="192"/>
      <c r="L276" s="192"/>
      <c r="M276" s="192"/>
      <c r="N276" s="192"/>
      <c r="O276" s="192"/>
      <c r="P276" s="192"/>
      <c r="Q276" s="192"/>
      <c r="R276" s="192"/>
      <c r="S276" s="192"/>
      <c r="T276" s="192"/>
      <c r="U276" s="192"/>
      <c r="V276" s="192"/>
      <c r="W276" s="192"/>
      <c r="X276" s="192"/>
      <c r="Y276" s="192"/>
      <c r="Z276" s="192"/>
      <c r="AA276" s="192"/>
      <c r="AB276" s="192"/>
      <c r="AC276" s="192"/>
      <c r="AD276" s="192"/>
      <c r="AE276" s="192"/>
      <c r="AF276" s="192"/>
      <c r="AG276" s="192"/>
      <c r="AH276" s="192"/>
      <c r="AI276" s="192"/>
      <c r="AJ276" s="192"/>
      <c r="AK276" s="192"/>
      <c r="AL276" s="192"/>
      <c r="AM276" s="192"/>
      <c r="AN276" s="192"/>
      <c r="AO276" s="192"/>
      <c r="AP276" s="192"/>
      <c r="AQ276" s="192"/>
      <c r="AR276" s="192"/>
      <c r="AS276" s="192"/>
      <c r="AT276" s="192"/>
      <c r="AU276" s="192"/>
      <c r="AV276" s="192"/>
      <c r="AW276" s="192"/>
      <c r="AX276" s="192"/>
      <c r="AY276" s="192"/>
      <c r="AZ276" s="192"/>
      <c r="BA276" s="192"/>
      <c r="BB276" s="192"/>
      <c r="BC276" s="192"/>
      <c r="BD276" s="192"/>
      <c r="BE276" s="192"/>
      <c r="BF276" s="192"/>
      <c r="BG276" s="192"/>
      <c r="BH276" s="192"/>
      <c r="BI276" s="192"/>
      <c r="BJ276" s="192"/>
      <c r="BK276" s="192"/>
      <c r="BL276" s="192"/>
      <c r="BM276" s="192"/>
      <c r="BN276" s="192"/>
      <c r="BO276" s="192"/>
      <c r="BP276" s="192"/>
      <c r="BQ276" s="192"/>
      <c r="BR276" s="192"/>
      <c r="BS276" s="192"/>
      <c r="BT276" s="192"/>
      <c r="BU276" s="192"/>
      <c r="BV276" s="192"/>
    </row>
    <row r="277" spans="1:74">
      <c r="A277" s="192"/>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c r="AP277" s="192"/>
      <c r="AQ277" s="192"/>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92"/>
      <c r="BM277" s="192"/>
      <c r="BN277" s="192"/>
      <c r="BO277" s="192"/>
      <c r="BP277" s="192"/>
      <c r="BQ277" s="192"/>
      <c r="BR277" s="192"/>
      <c r="BS277" s="192"/>
      <c r="BT277" s="192"/>
      <c r="BU277" s="192"/>
      <c r="BV277" s="192"/>
    </row>
    <row r="278" spans="1:74">
      <c r="A278" s="192"/>
      <c r="B278" s="192"/>
      <c r="C278" s="192"/>
      <c r="D278" s="192"/>
      <c r="E278" s="192"/>
      <c r="F278" s="192"/>
      <c r="G278" s="192"/>
      <c r="H278" s="192"/>
      <c r="I278" s="192"/>
      <c r="J278" s="192"/>
      <c r="K278" s="192"/>
      <c r="L278" s="192"/>
      <c r="M278" s="192"/>
      <c r="N278" s="192"/>
      <c r="O278" s="192"/>
      <c r="P278" s="192"/>
      <c r="Q278" s="192"/>
      <c r="R278" s="192"/>
      <c r="S278" s="192"/>
      <c r="T278" s="192"/>
      <c r="U278" s="192"/>
      <c r="V278" s="192"/>
      <c r="W278" s="192"/>
      <c r="X278" s="192"/>
      <c r="Y278" s="192"/>
      <c r="Z278" s="192"/>
      <c r="AA278" s="192"/>
      <c r="AB278" s="192"/>
      <c r="AC278" s="192"/>
      <c r="AD278" s="192"/>
      <c r="AE278" s="192"/>
      <c r="AF278" s="192"/>
      <c r="AG278" s="192"/>
      <c r="AH278" s="192"/>
      <c r="AI278" s="192"/>
      <c r="AJ278" s="192"/>
      <c r="AK278" s="192"/>
      <c r="AL278" s="192"/>
      <c r="AM278" s="192"/>
      <c r="AN278" s="192"/>
      <c r="AO278" s="192"/>
      <c r="AP278" s="192"/>
      <c r="AQ278" s="192"/>
      <c r="AR278" s="192"/>
      <c r="AS278" s="192"/>
      <c r="AT278" s="192"/>
      <c r="AU278" s="192"/>
      <c r="AV278" s="192"/>
      <c r="AW278" s="192"/>
      <c r="AX278" s="192"/>
      <c r="AY278" s="192"/>
      <c r="AZ278" s="192"/>
      <c r="BA278" s="192"/>
      <c r="BB278" s="192"/>
      <c r="BC278" s="192"/>
      <c r="BD278" s="192"/>
      <c r="BE278" s="192"/>
      <c r="BF278" s="192"/>
      <c r="BG278" s="192"/>
      <c r="BH278" s="192"/>
      <c r="BI278" s="192"/>
      <c r="BJ278" s="192"/>
      <c r="BK278" s="192"/>
      <c r="BL278" s="192"/>
      <c r="BM278" s="192"/>
      <c r="BN278" s="192"/>
      <c r="BO278" s="192"/>
      <c r="BP278" s="192"/>
      <c r="BQ278" s="192"/>
      <c r="BR278" s="192"/>
      <c r="BS278" s="192"/>
      <c r="BT278" s="192"/>
      <c r="BU278" s="192"/>
      <c r="BV278" s="192"/>
    </row>
    <row r="279" spans="1:74">
      <c r="A279" s="192"/>
      <c r="B279" s="192"/>
      <c r="C279" s="192"/>
      <c r="D279" s="192"/>
      <c r="E279" s="192"/>
      <c r="F279" s="192"/>
      <c r="G279" s="192"/>
      <c r="H279" s="192"/>
      <c r="I279" s="192"/>
      <c r="J279" s="192"/>
      <c r="K279" s="192"/>
      <c r="L279" s="192"/>
      <c r="M279" s="192"/>
      <c r="N279" s="192"/>
      <c r="O279" s="192"/>
      <c r="P279" s="192"/>
      <c r="Q279" s="192"/>
      <c r="R279" s="192"/>
      <c r="S279" s="192"/>
      <c r="T279" s="192"/>
      <c r="U279" s="192"/>
      <c r="V279" s="192"/>
      <c r="W279" s="192"/>
      <c r="X279" s="192"/>
      <c r="Y279" s="192"/>
      <c r="Z279" s="192"/>
      <c r="AA279" s="192"/>
      <c r="AB279" s="192"/>
      <c r="AC279" s="192"/>
      <c r="AD279" s="192"/>
      <c r="AE279" s="192"/>
      <c r="AF279" s="192"/>
      <c r="AG279" s="192"/>
      <c r="AH279" s="192"/>
      <c r="AI279" s="192"/>
      <c r="AJ279" s="192"/>
      <c r="AK279" s="192"/>
      <c r="AL279" s="192"/>
      <c r="AM279" s="192"/>
      <c r="AN279" s="192"/>
      <c r="AO279" s="192"/>
      <c r="AP279" s="192"/>
      <c r="AQ279" s="192"/>
      <c r="AR279" s="192"/>
      <c r="AS279" s="192"/>
      <c r="AT279" s="192"/>
      <c r="AU279" s="192"/>
      <c r="AV279" s="192"/>
      <c r="AW279" s="192"/>
      <c r="AX279" s="192"/>
      <c r="AY279" s="192"/>
      <c r="AZ279" s="192"/>
      <c r="BA279" s="192"/>
      <c r="BB279" s="192"/>
      <c r="BC279" s="192"/>
      <c r="BD279" s="192"/>
      <c r="BE279" s="192"/>
      <c r="BF279" s="192"/>
      <c r="BG279" s="192"/>
      <c r="BH279" s="192"/>
      <c r="BI279" s="192"/>
      <c r="BJ279" s="192"/>
      <c r="BK279" s="192"/>
      <c r="BL279" s="192"/>
      <c r="BM279" s="192"/>
      <c r="BN279" s="192"/>
      <c r="BO279" s="192"/>
      <c r="BP279" s="192"/>
      <c r="BQ279" s="192"/>
      <c r="BR279" s="192"/>
      <c r="BS279" s="192"/>
      <c r="BT279" s="192"/>
      <c r="BU279" s="192"/>
      <c r="BV279" s="192"/>
    </row>
    <row r="280" spans="1:74">
      <c r="A280" s="192"/>
      <c r="B280" s="192"/>
      <c r="C280" s="192"/>
      <c r="D280" s="192"/>
      <c r="E280" s="192"/>
      <c r="F280" s="192"/>
      <c r="G280" s="192"/>
      <c r="H280" s="192"/>
      <c r="I280" s="192"/>
      <c r="J280" s="192"/>
      <c r="K280" s="192"/>
      <c r="L280" s="192"/>
      <c r="M280" s="192"/>
      <c r="N280" s="192"/>
      <c r="O280" s="192"/>
      <c r="P280" s="192"/>
      <c r="Q280" s="192"/>
      <c r="R280" s="192"/>
      <c r="S280" s="192"/>
      <c r="T280" s="192"/>
      <c r="U280" s="192"/>
      <c r="V280" s="192"/>
      <c r="W280" s="192"/>
      <c r="X280" s="192"/>
      <c r="Y280" s="192"/>
      <c r="Z280" s="192"/>
      <c r="AA280" s="192"/>
      <c r="AB280" s="192"/>
      <c r="AC280" s="192"/>
      <c r="AD280" s="192"/>
      <c r="AE280" s="192"/>
    </row>
    <row r="281" spans="1:74">
      <c r="A281" s="192"/>
      <c r="B281" s="192"/>
      <c r="C281" s="192"/>
      <c r="D281" s="192"/>
      <c r="E281" s="192"/>
      <c r="F281" s="192"/>
      <c r="G281" s="192"/>
      <c r="H281" s="192"/>
      <c r="I281" s="192"/>
      <c r="J281" s="192"/>
      <c r="K281" s="192"/>
      <c r="L281" s="192"/>
      <c r="M281" s="192"/>
      <c r="N281" s="192"/>
      <c r="O281" s="192"/>
      <c r="P281" s="192"/>
      <c r="Q281" s="192"/>
      <c r="R281" s="192"/>
      <c r="S281" s="192"/>
      <c r="T281" s="192"/>
      <c r="U281" s="192"/>
      <c r="V281" s="192"/>
      <c r="W281" s="192"/>
      <c r="X281" s="192"/>
      <c r="Y281" s="192"/>
      <c r="Z281" s="192"/>
      <c r="AA281" s="192"/>
      <c r="AB281" s="192"/>
      <c r="AC281" s="192"/>
      <c r="AD281" s="192"/>
      <c r="AE281" s="192"/>
    </row>
    <row r="282" spans="1:74">
      <c r="E282" s="192"/>
      <c r="F282" s="192"/>
      <c r="G282" s="192"/>
      <c r="H282" s="192"/>
      <c r="I282" s="192"/>
      <c r="J282" s="192"/>
      <c r="K282" s="192"/>
      <c r="L282" s="192"/>
      <c r="M282" s="192"/>
      <c r="N282" s="192"/>
      <c r="O282" s="192"/>
      <c r="P282" s="192"/>
      <c r="Q282" s="192"/>
      <c r="R282" s="192"/>
      <c r="S282" s="192"/>
      <c r="T282" s="192"/>
      <c r="U282" s="192"/>
      <c r="V282" s="192"/>
      <c r="W282" s="192"/>
      <c r="X282" s="192"/>
      <c r="Y282" s="192"/>
      <c r="Z282" s="192"/>
      <c r="AA282" s="192"/>
      <c r="AB282" s="192"/>
      <c r="AC282" s="192"/>
      <c r="AD282" s="192"/>
      <c r="AE282" s="192"/>
    </row>
    <row r="283" spans="1:74">
      <c r="E283" s="192"/>
      <c r="F283" s="192"/>
      <c r="G283" s="192"/>
      <c r="H283" s="192"/>
      <c r="I283" s="192"/>
      <c r="J283" s="192"/>
      <c r="K283" s="192"/>
      <c r="L283" s="192"/>
      <c r="M283" s="192"/>
      <c r="N283" s="192"/>
      <c r="O283" s="192"/>
      <c r="P283" s="192"/>
      <c r="Q283" s="192"/>
      <c r="R283" s="192"/>
      <c r="S283" s="192"/>
      <c r="T283" s="192"/>
      <c r="U283" s="192"/>
      <c r="V283" s="192"/>
      <c r="W283" s="192"/>
      <c r="X283" s="192"/>
      <c r="Y283" s="192"/>
      <c r="Z283" s="192"/>
      <c r="AA283" s="192"/>
      <c r="AB283" s="192"/>
      <c r="AC283" s="192"/>
      <c r="AD283" s="192"/>
      <c r="AE283" s="192"/>
    </row>
    <row r="284" spans="1:74">
      <c r="E284" s="192"/>
      <c r="F284" s="192"/>
      <c r="G284" s="192"/>
      <c r="H284" s="192"/>
      <c r="I284" s="192"/>
      <c r="J284" s="192"/>
      <c r="K284" s="192"/>
      <c r="L284" s="192"/>
      <c r="M284" s="192"/>
      <c r="N284" s="192"/>
      <c r="O284" s="192"/>
      <c r="P284" s="192"/>
      <c r="Q284" s="192"/>
      <c r="R284" s="192"/>
      <c r="S284" s="192"/>
      <c r="T284" s="192"/>
      <c r="U284" s="192"/>
      <c r="V284" s="192"/>
      <c r="W284" s="192"/>
      <c r="X284" s="192"/>
      <c r="Y284" s="192"/>
      <c r="Z284" s="192"/>
      <c r="AA284" s="192"/>
      <c r="AB284" s="192"/>
      <c r="AC284" s="192"/>
      <c r="AD284" s="192"/>
      <c r="AE284" s="192"/>
    </row>
    <row r="285" spans="1:74">
      <c r="E285" s="192"/>
      <c r="F285" s="192"/>
      <c r="G285" s="192"/>
      <c r="H285" s="192"/>
      <c r="I285" s="192"/>
      <c r="J285" s="192"/>
      <c r="K285" s="192"/>
      <c r="L285" s="192"/>
      <c r="M285" s="192"/>
      <c r="N285" s="192"/>
      <c r="O285" s="192"/>
      <c r="P285" s="192"/>
      <c r="Q285" s="192"/>
      <c r="R285" s="192"/>
      <c r="S285" s="192"/>
      <c r="T285" s="192"/>
      <c r="U285" s="192"/>
      <c r="V285" s="192"/>
      <c r="W285" s="192"/>
      <c r="X285" s="192"/>
      <c r="Y285" s="192"/>
      <c r="Z285" s="192"/>
      <c r="AA285" s="192"/>
      <c r="AB285" s="192"/>
      <c r="AC285" s="192"/>
      <c r="AD285" s="192"/>
      <c r="AE285" s="192"/>
    </row>
    <row r="286" spans="1:74">
      <c r="E286" s="192"/>
      <c r="F286" s="192"/>
      <c r="G286" s="192"/>
      <c r="H286" s="192"/>
      <c r="I286" s="192"/>
      <c r="J286" s="192"/>
      <c r="K286" s="192"/>
      <c r="L286" s="192"/>
      <c r="M286" s="192"/>
      <c r="N286" s="192"/>
      <c r="O286" s="192"/>
      <c r="P286" s="192"/>
      <c r="Q286" s="192"/>
      <c r="R286" s="192"/>
      <c r="S286" s="192"/>
      <c r="T286" s="192"/>
      <c r="U286" s="192"/>
      <c r="V286" s="192"/>
      <c r="W286" s="192"/>
      <c r="X286" s="192"/>
      <c r="Y286" s="192"/>
      <c r="Z286" s="192"/>
      <c r="AA286" s="192"/>
      <c r="AB286" s="192"/>
      <c r="AC286" s="192"/>
      <c r="AD286" s="192"/>
      <c r="AE286" s="192"/>
    </row>
    <row r="287" spans="1:74">
      <c r="E287" s="192"/>
      <c r="F287" s="192"/>
      <c r="G287" s="192"/>
      <c r="H287" s="192"/>
      <c r="I287" s="192"/>
      <c r="J287" s="192"/>
      <c r="K287" s="192"/>
      <c r="L287" s="192"/>
      <c r="M287" s="192"/>
      <c r="N287" s="192"/>
      <c r="O287" s="192"/>
      <c r="P287" s="192"/>
      <c r="Q287" s="192"/>
      <c r="R287" s="192"/>
      <c r="S287" s="192"/>
      <c r="T287" s="192"/>
      <c r="U287" s="192"/>
      <c r="V287" s="192"/>
      <c r="W287" s="192"/>
      <c r="X287" s="192"/>
      <c r="Y287" s="192"/>
      <c r="Z287" s="192"/>
      <c r="AA287" s="192"/>
      <c r="AB287" s="192"/>
      <c r="AC287" s="192"/>
      <c r="AD287" s="192"/>
      <c r="AE287" s="192"/>
    </row>
    <row r="288" spans="1:74">
      <c r="E288" s="192"/>
      <c r="F288" s="192"/>
      <c r="G288" s="192"/>
      <c r="H288" s="192"/>
      <c r="I288" s="192"/>
      <c r="J288" s="192"/>
      <c r="K288" s="192"/>
      <c r="L288" s="192"/>
      <c r="M288" s="192"/>
      <c r="N288" s="192"/>
      <c r="O288" s="192"/>
      <c r="P288" s="192"/>
      <c r="Q288" s="192"/>
      <c r="R288" s="192"/>
      <c r="S288" s="192"/>
      <c r="T288" s="192"/>
      <c r="U288" s="192"/>
      <c r="V288" s="192"/>
      <c r="W288" s="192"/>
      <c r="X288" s="192"/>
      <c r="Y288" s="192"/>
      <c r="Z288" s="192"/>
      <c r="AA288" s="192"/>
      <c r="AB288" s="192"/>
      <c r="AC288" s="192"/>
      <c r="AD288" s="192"/>
      <c r="AE288" s="192"/>
    </row>
    <row r="289" spans="5:31">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192"/>
      <c r="AE289" s="192"/>
    </row>
    <row r="290" spans="5:31">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2"/>
      <c r="AE290" s="192"/>
    </row>
    <row r="291" spans="5:31">
      <c r="E291" s="192"/>
      <c r="F291" s="192"/>
      <c r="G291" s="192"/>
      <c r="H291" s="192"/>
      <c r="I291" s="192"/>
      <c r="J291" s="192"/>
      <c r="K291" s="192"/>
      <c r="L291" s="192"/>
      <c r="M291" s="192"/>
      <c r="N291" s="192"/>
      <c r="O291" s="192"/>
      <c r="P291" s="192"/>
      <c r="Q291" s="192"/>
      <c r="R291" s="192"/>
      <c r="S291" s="192"/>
      <c r="T291" s="192"/>
      <c r="U291" s="192"/>
      <c r="V291" s="192"/>
      <c r="W291" s="192"/>
      <c r="X291" s="192"/>
      <c r="Y291" s="192"/>
      <c r="Z291" s="192"/>
      <c r="AA291" s="192"/>
      <c r="AB291" s="192"/>
      <c r="AC291" s="192"/>
      <c r="AD291" s="192"/>
      <c r="AE291" s="192"/>
    </row>
    <row r="292" spans="5:31">
      <c r="E292" s="192"/>
      <c r="F292" s="192"/>
      <c r="G292" s="192"/>
      <c r="H292" s="192"/>
      <c r="I292" s="192"/>
      <c r="J292" s="192"/>
      <c r="K292" s="192"/>
      <c r="L292" s="192"/>
      <c r="M292" s="192"/>
      <c r="N292" s="192"/>
      <c r="O292" s="192"/>
      <c r="P292" s="192"/>
      <c r="Q292" s="192"/>
      <c r="R292" s="192"/>
      <c r="S292" s="192"/>
      <c r="T292" s="192"/>
      <c r="U292" s="192"/>
      <c r="V292" s="192"/>
      <c r="W292" s="192"/>
      <c r="X292" s="192"/>
      <c r="Y292" s="192"/>
      <c r="Z292" s="192"/>
      <c r="AA292" s="192"/>
      <c r="AB292" s="192"/>
      <c r="AC292" s="192"/>
      <c r="AD292" s="192"/>
      <c r="AE292" s="192"/>
    </row>
  </sheetData>
  <mergeCells count="74">
    <mergeCell ref="B24:U24"/>
    <mergeCell ref="E33:F33"/>
    <mergeCell ref="E44:F44"/>
    <mergeCell ref="C33:C34"/>
    <mergeCell ref="E43:F43"/>
    <mergeCell ref="B43:B51"/>
    <mergeCell ref="B33:B40"/>
    <mergeCell ref="C27:E27"/>
    <mergeCell ref="B25:U25"/>
    <mergeCell ref="S44:T44"/>
    <mergeCell ref="C43:D43"/>
    <mergeCell ref="C44:D44"/>
    <mergeCell ref="C45:D45"/>
    <mergeCell ref="C46:C47"/>
    <mergeCell ref="C48:C49"/>
    <mergeCell ref="C50:C51"/>
    <mergeCell ref="AD43:AE45"/>
    <mergeCell ref="U44:V44"/>
    <mergeCell ref="O44:P44"/>
    <mergeCell ref="M44:N44"/>
    <mergeCell ref="K44:L44"/>
    <mergeCell ref="U43:V43"/>
    <mergeCell ref="W43:X43"/>
    <mergeCell ref="Y43:Y51"/>
    <mergeCell ref="AB51:AC51"/>
    <mergeCell ref="W44:X44"/>
    <mergeCell ref="AD46:AE46"/>
    <mergeCell ref="AD48:AE48"/>
    <mergeCell ref="AD50:AE50"/>
    <mergeCell ref="AB47:AC47"/>
    <mergeCell ref="O43:R43"/>
    <mergeCell ref="S43:T43"/>
    <mergeCell ref="AB49:AC49"/>
    <mergeCell ref="H34:I36"/>
    <mergeCell ref="Z47:AA47"/>
    <mergeCell ref="G70:J70"/>
    <mergeCell ref="E65:G66"/>
    <mergeCell ref="K43:N43"/>
    <mergeCell ref="G52:J52"/>
    <mergeCell ref="S52:Y58"/>
    <mergeCell ref="Z49:AA49"/>
    <mergeCell ref="Z51:AA51"/>
    <mergeCell ref="Z43:AC45"/>
    <mergeCell ref="G43:J43"/>
    <mergeCell ref="Q44:R44"/>
    <mergeCell ref="G44:H44"/>
    <mergeCell ref="I44:J44"/>
    <mergeCell ref="D82:E82"/>
    <mergeCell ref="G71:H71"/>
    <mergeCell ref="D71:D72"/>
    <mergeCell ref="E71:E72"/>
    <mergeCell ref="F71:F72"/>
    <mergeCell ref="I71:I72"/>
    <mergeCell ref="J71:J72"/>
    <mergeCell ref="E67:G68"/>
    <mergeCell ref="C65:D66"/>
    <mergeCell ref="C67:D68"/>
    <mergeCell ref="D70:F70"/>
    <mergeCell ref="C79:C80"/>
    <mergeCell ref="B27:B30"/>
    <mergeCell ref="C29:E29"/>
    <mergeCell ref="C30:E30"/>
    <mergeCell ref="D35:D36"/>
    <mergeCell ref="D38:D39"/>
    <mergeCell ref="C28:E28"/>
    <mergeCell ref="D34:F34"/>
    <mergeCell ref="C35:C37"/>
    <mergeCell ref="C38:C40"/>
    <mergeCell ref="B65:B85"/>
    <mergeCell ref="B54:B56"/>
    <mergeCell ref="B59:B61"/>
    <mergeCell ref="C84:C85"/>
    <mergeCell ref="D84:D85"/>
    <mergeCell ref="C54:C55"/>
  </mergeCells>
  <phoneticPr fontId="35" type="noConversion"/>
  <conditionalFormatting sqref="T45:T46">
    <cfRule type="expression" dxfId="14" priority="8">
      <formula>$S$43="Combustible"</formula>
    </cfRule>
  </conditionalFormatting>
  <conditionalFormatting sqref="V45:V46">
    <cfRule type="expression" dxfId="13" priority="10">
      <formula>$U$43="Combustible"</formula>
    </cfRule>
  </conditionalFormatting>
  <conditionalFormatting sqref="X45:X46">
    <cfRule type="expression" dxfId="12" priority="9">
      <formula>$W$43="Combustible"</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6" id="{A3888967-45DD-48D0-9BB6-BE2DC61E5ADD}">
            <xm:f>$E$67='Data 1'!$A$50</xm:f>
            <x14:dxf>
              <fill>
                <patternFill patternType="darkUp"/>
              </fill>
            </x14:dxf>
          </x14:cfRule>
          <xm:sqref>D70 D71:F80 D81:G82</xm:sqref>
        </x14:conditionalFormatting>
        <x14:conditionalFormatting xmlns:xm="http://schemas.microsoft.com/office/excel/2006/main">
          <x14:cfRule type="expression" priority="2" id="{65FCF597-A56C-47C6-9A6D-0C99CC7C2DE5}">
            <xm:f>$E$65='Data 1'!$A$43</xm:f>
            <x14:dxf>
              <fill>
                <patternFill patternType="darkUp"/>
              </fill>
            </x14:dxf>
          </x14:cfRule>
          <xm:sqref>D71:D80 F71:H80 J71:J80 D81:E82</xm:sqref>
        </x14:conditionalFormatting>
        <x14:conditionalFormatting xmlns:xm="http://schemas.microsoft.com/office/excel/2006/main">
          <x14:cfRule type="expression" priority="21" id="{CDF884DB-84B3-4C9E-8C99-04DDB5643152}">
            <xm:f>$E$65='Data 1'!#REF!</xm:f>
            <x14:dxf>
              <fill>
                <patternFill patternType="darkUp"/>
              </fill>
            </x14:dxf>
          </x14:cfRule>
          <xm:sqref>D71:J80 D81:E82</xm:sqref>
        </x14:conditionalFormatting>
        <x14:conditionalFormatting xmlns:xm="http://schemas.microsoft.com/office/excel/2006/main">
          <x14:cfRule type="expression" priority="5" id="{A4116D85-8A02-497D-9656-4C59356F85B1}">
            <xm:f>$E$65='Data 1'!$A$40</xm:f>
            <x14:dxf>
              <fill>
                <patternFill patternType="darkUp"/>
              </fill>
            </x14:dxf>
          </x14:cfRule>
          <xm:sqref>E71:F80 I71:J80 D81:E82</xm:sqref>
        </x14:conditionalFormatting>
        <x14:conditionalFormatting xmlns:xm="http://schemas.microsoft.com/office/excel/2006/main">
          <x14:cfRule type="expression" priority="4" id="{1FBBE666-789C-456B-A000-16A80FB85516}">
            <xm:f>$E$65='Data 1'!$A$41</xm:f>
            <x14:dxf>
              <fill>
                <patternFill patternType="darkUp"/>
              </fill>
            </x14:dxf>
          </x14:cfRule>
          <xm:sqref>E71:F80 I71:J80 D82:E82</xm:sqref>
        </x14:conditionalFormatting>
        <x14:conditionalFormatting xmlns:xm="http://schemas.microsoft.com/office/excel/2006/main">
          <x14:cfRule type="expression" priority="3" id="{30D5E5F5-00DC-488F-9F35-67B09B9128A6}">
            <xm:f>$E$65='Data 1'!$A$42</xm:f>
            <x14:dxf>
              <fill>
                <patternFill patternType="darkUp"/>
              </fill>
            </x14:dxf>
          </x14:cfRule>
          <xm:sqref>F71:F80 J71:J80 D81</xm:sqref>
        </x14:conditionalFormatting>
        <x14:conditionalFormatting xmlns:xm="http://schemas.microsoft.com/office/excel/2006/main">
          <x14:cfRule type="expression" priority="7" id="{9CA2B555-CC76-4EE3-B674-B097563E044F}">
            <xm:f>$E$67='Data 1'!$A$49</xm:f>
            <x14:dxf>
              <fill>
                <patternFill patternType="darkUp"/>
              </fill>
            </x14:dxf>
          </x14:cfRule>
          <xm:sqref>G70 G71:J80</xm:sqref>
        </x14:conditionalFormatting>
      </x14:conditionalFormattings>
    </ext>
    <ext xmlns:x14="http://schemas.microsoft.com/office/spreadsheetml/2009/9/main" uri="{CCE6A557-97BC-4b89-ADB6-D9C93CAAB3DF}">
      <x14:dataValidations xmlns:xm="http://schemas.microsoft.com/office/excel/2006/main" disablePrompts="1" count="6">
        <x14:dataValidation type="list" allowBlank="1" showInputMessage="1" showErrorMessage="1" xr:uid="{F9E42B18-8529-4382-9864-E997604F984A}">
          <x14:formula1>
            <xm:f>'Data 1'!$C$3:$C$9</xm:f>
          </x14:formula1>
          <xm:sqref>E44</xm:sqref>
        </x14:dataValidation>
        <x14:dataValidation type="list" allowBlank="1" showInputMessage="1" showErrorMessage="1" xr:uid="{B154090E-9655-49D3-86AB-A29FC7A92B64}">
          <x14:formula1>
            <xm:f>'Data 1'!$A$25:$A$26</xm:f>
          </x14:formula1>
          <xm:sqref>S43:X43</xm:sqref>
        </x14:dataValidation>
        <x14:dataValidation type="list" allowBlank="1" showInputMessage="1" showErrorMessage="1" xr:uid="{FB1E31D9-3CC2-47A7-8530-1C4991DD42FB}">
          <x14:formula1>
            <xm:f>'Data 1'!$D$30:$D$39</xm:f>
          </x14:formula1>
          <xm:sqref>O44:R44</xm:sqref>
        </x14:dataValidation>
        <x14:dataValidation type="list" allowBlank="1" showInputMessage="1" showErrorMessage="1" xr:uid="{B5163EF6-7366-4B00-9E2C-CF266F54C484}">
          <x14:formula1>
            <xm:f>'Data 1'!$D$12:$D$15</xm:f>
          </x14:formula1>
          <xm:sqref>G44:J44</xm:sqref>
        </x14:dataValidation>
        <x14:dataValidation type="list" allowBlank="1" showInputMessage="1" showErrorMessage="1" xr:uid="{CC5A6CF9-C1B4-4DDB-9C9C-CC020E6E7FB8}">
          <x14:formula1>
            <xm:f>'Data 1'!$D$16:$D$29</xm:f>
          </x14:formula1>
          <xm:sqref>K44:N44</xm:sqref>
        </x14:dataValidation>
        <x14:dataValidation type="list" allowBlank="1" showInputMessage="1" showErrorMessage="1" xr:uid="{6073C6B8-5FBD-4BDB-950B-8650544D6BF7}">
          <x14:formula1>
            <xm:f>'Data 1'!$A$40:$A$44</xm:f>
          </x14:formula1>
          <xm:sqref>E65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E917A-C811-4292-8B0C-6DAEF5764F17}">
  <sheetPr>
    <tabColor theme="0"/>
  </sheetPr>
  <dimension ref="B1:AE141"/>
  <sheetViews>
    <sheetView showGridLines="0" zoomScale="70" zoomScaleNormal="70" workbookViewId="0"/>
  </sheetViews>
  <sheetFormatPr baseColWidth="10" defaultColWidth="10.5703125" defaultRowHeight="14.25"/>
  <cols>
    <col min="1" max="1" width="7.5703125" style="4" customWidth="1"/>
    <col min="2" max="5" width="32" style="4" customWidth="1"/>
    <col min="6" max="7" width="32" style="22" customWidth="1"/>
    <col min="8" max="8" width="32" style="162" customWidth="1"/>
    <col min="9" max="17" width="32" style="4" customWidth="1"/>
    <col min="18" max="16384" width="10.5703125" style="4"/>
  </cols>
  <sheetData>
    <row r="1" spans="2:31" ht="115.5" customHeight="1">
      <c r="B1" s="22"/>
      <c r="C1" s="22"/>
      <c r="D1" s="22"/>
      <c r="E1" s="2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row>
    <row r="2" spans="2:31" ht="23.25">
      <c r="B2" s="478" t="s">
        <v>218</v>
      </c>
      <c r="C2" s="478"/>
      <c r="D2" s="478"/>
      <c r="E2" s="478"/>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row>
    <row r="3" spans="2:31" s="6" customFormat="1" ht="130.35" customHeight="1">
      <c r="B3" s="490" t="s">
        <v>219</v>
      </c>
      <c r="C3" s="490"/>
      <c r="D3" s="490"/>
      <c r="E3" s="490"/>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row>
    <row r="4" spans="2:31" s="6" customFormat="1" ht="18" customHeight="1" thickBot="1">
      <c r="B4" s="11"/>
      <c r="C4" s="11"/>
      <c r="D4" s="11"/>
      <c r="E4" s="11"/>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row>
    <row r="5" spans="2:31" s="6" customFormat="1" ht="30" customHeight="1">
      <c r="B5" s="522" t="s">
        <v>16</v>
      </c>
      <c r="C5" s="518" t="s">
        <v>17</v>
      </c>
      <c r="D5" s="518"/>
      <c r="E5" s="519"/>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row>
    <row r="6" spans="2:31" s="6" customFormat="1" ht="30" customHeight="1">
      <c r="B6" s="580"/>
      <c r="C6" s="581" t="s">
        <v>220</v>
      </c>
      <c r="D6" s="582"/>
      <c r="E6" s="583"/>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row>
    <row r="7" spans="2:31" s="6" customFormat="1" ht="30" customHeight="1" thickBot="1">
      <c r="B7" s="524"/>
      <c r="C7" s="520" t="s">
        <v>19</v>
      </c>
      <c r="D7" s="520"/>
      <c r="E7" s="521"/>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row>
    <row r="8" spans="2:31" s="6" customFormat="1" ht="18" customHeight="1">
      <c r="B8" s="11"/>
      <c r="C8" s="11"/>
      <c r="D8" s="11"/>
      <c r="E8" s="11"/>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row>
    <row r="9" spans="2:31" s="6" customFormat="1" ht="18" customHeight="1">
      <c r="B9" s="11"/>
      <c r="C9" s="11"/>
      <c r="D9" s="11"/>
      <c r="E9" s="11"/>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row>
    <row r="10" spans="2:31" ht="120" customHeight="1">
      <c r="B10" s="576" t="s">
        <v>221</v>
      </c>
      <c r="C10" s="576"/>
      <c r="D10" s="576"/>
      <c r="E10" s="576"/>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row>
    <row r="11" spans="2:31" ht="18" customHeight="1" thickBot="1">
      <c r="B11" s="24"/>
      <c r="C11" s="24"/>
      <c r="D11" s="24"/>
      <c r="E11" s="24"/>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row>
    <row r="12" spans="2:31" ht="50.1" customHeight="1">
      <c r="B12" s="577" t="s">
        <v>222</v>
      </c>
      <c r="C12" s="578"/>
      <c r="D12" s="578"/>
      <c r="E12" s="579"/>
      <c r="F12" s="192"/>
      <c r="G12" s="192"/>
      <c r="H12" s="192"/>
      <c r="I12" s="192"/>
      <c r="S12" s="192"/>
      <c r="T12" s="192"/>
      <c r="U12" s="192"/>
      <c r="V12" s="192"/>
      <c r="W12" s="192"/>
      <c r="X12" s="192"/>
      <c r="Y12" s="192"/>
      <c r="Z12" s="192"/>
      <c r="AA12" s="192"/>
      <c r="AB12" s="192"/>
      <c r="AC12" s="192"/>
      <c r="AD12" s="192"/>
      <c r="AE12" s="192"/>
    </row>
    <row r="13" spans="2:31" ht="50.1" customHeight="1" thickBot="1">
      <c r="B13" s="124" t="s">
        <v>223</v>
      </c>
      <c r="C13" s="572" t="s">
        <v>224</v>
      </c>
      <c r="D13" s="573"/>
      <c r="E13" s="575"/>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row>
    <row r="14" spans="2:31" ht="50.1" customHeight="1" thickBot="1">
      <c r="B14" s="229" t="s">
        <v>225</v>
      </c>
      <c r="C14" s="565" t="e">
        <f>SUM(D29,H29,L29,P29)/SUM(C29,G29,K29,O29)</f>
        <v>#DIV/0!</v>
      </c>
      <c r="D14" s="565"/>
      <c r="E14" s="566"/>
      <c r="F14" s="567" t="s">
        <v>2142</v>
      </c>
      <c r="G14" s="567"/>
      <c r="H14" s="568" t="s">
        <v>2143</v>
      </c>
      <c r="I14" s="569"/>
      <c r="J14" s="569"/>
      <c r="K14" s="569"/>
      <c r="L14" s="569"/>
      <c r="M14" s="569"/>
      <c r="N14" s="570"/>
      <c r="O14" s="192"/>
      <c r="P14" s="192"/>
      <c r="Q14" s="192"/>
      <c r="R14" s="192"/>
      <c r="S14" s="192"/>
      <c r="T14" s="192"/>
      <c r="U14" s="192"/>
      <c r="V14" s="192"/>
      <c r="W14" s="192"/>
      <c r="X14" s="192"/>
      <c r="Y14" s="192"/>
      <c r="Z14" s="192"/>
      <c r="AA14" s="192"/>
      <c r="AB14" s="192"/>
      <c r="AC14" s="192"/>
      <c r="AD14" s="192"/>
      <c r="AE14" s="192"/>
    </row>
    <row r="15" spans="2:31" ht="40.35" customHeight="1">
      <c r="B15" s="562" t="s">
        <v>226</v>
      </c>
      <c r="C15" s="148" t="s">
        <v>227</v>
      </c>
      <c r="D15" s="562" t="s">
        <v>228</v>
      </c>
      <c r="E15" s="562" t="s">
        <v>229</v>
      </c>
      <c r="F15" s="562" t="s">
        <v>226</v>
      </c>
      <c r="G15" s="148" t="s">
        <v>227</v>
      </c>
      <c r="H15" s="562" t="s">
        <v>228</v>
      </c>
      <c r="I15" s="562" t="s">
        <v>229</v>
      </c>
      <c r="J15" s="562" t="s">
        <v>226</v>
      </c>
      <c r="K15" s="148" t="s">
        <v>227</v>
      </c>
      <c r="L15" s="562" t="s">
        <v>228</v>
      </c>
      <c r="M15" s="562" t="s">
        <v>229</v>
      </c>
      <c r="N15" s="562" t="s">
        <v>226</v>
      </c>
      <c r="O15" s="148" t="s">
        <v>227</v>
      </c>
      <c r="P15" s="562" t="s">
        <v>228</v>
      </c>
      <c r="Q15" s="562" t="s">
        <v>229</v>
      </c>
      <c r="R15" s="192"/>
      <c r="S15" s="192"/>
      <c r="T15" s="192"/>
      <c r="U15" s="192"/>
      <c r="V15" s="192"/>
      <c r="W15" s="192"/>
      <c r="X15" s="192"/>
      <c r="Y15" s="192"/>
      <c r="Z15" s="192"/>
      <c r="AA15" s="192"/>
      <c r="AB15" s="192"/>
      <c r="AC15" s="192"/>
      <c r="AD15" s="192"/>
      <c r="AE15" s="192"/>
    </row>
    <row r="16" spans="2:31" ht="60.6" customHeight="1">
      <c r="B16" s="563"/>
      <c r="C16" s="187" t="s">
        <v>230</v>
      </c>
      <c r="D16" s="563"/>
      <c r="E16" s="563"/>
      <c r="F16" s="563"/>
      <c r="G16" s="187" t="s">
        <v>230</v>
      </c>
      <c r="H16" s="563"/>
      <c r="I16" s="563"/>
      <c r="J16" s="563"/>
      <c r="K16" s="187" t="s">
        <v>230</v>
      </c>
      <c r="L16" s="563"/>
      <c r="M16" s="563"/>
      <c r="N16" s="563"/>
      <c r="O16" s="187" t="s">
        <v>230</v>
      </c>
      <c r="P16" s="563"/>
      <c r="Q16" s="563"/>
      <c r="R16" s="192"/>
      <c r="S16" s="192"/>
      <c r="T16" s="192"/>
      <c r="U16" s="192"/>
      <c r="V16" s="192"/>
      <c r="W16" s="192"/>
      <c r="X16" s="192"/>
      <c r="Y16" s="192"/>
      <c r="Z16" s="192"/>
      <c r="AA16" s="192"/>
      <c r="AB16" s="192"/>
      <c r="AC16" s="192"/>
      <c r="AD16" s="192"/>
      <c r="AE16" s="192"/>
    </row>
    <row r="17" spans="2:31" ht="18" customHeight="1">
      <c r="B17" s="137">
        <v>44197</v>
      </c>
      <c r="C17" s="188"/>
      <c r="D17" s="188"/>
      <c r="E17" s="136" t="str">
        <f>IF(C17=0,"",D17/C17)</f>
        <v/>
      </c>
      <c r="F17" s="137">
        <v>44562</v>
      </c>
      <c r="G17" s="188"/>
      <c r="H17" s="188"/>
      <c r="I17" s="136" t="str">
        <f>IF(G17=0,"",H17/G17)</f>
        <v/>
      </c>
      <c r="J17" s="137">
        <v>44927</v>
      </c>
      <c r="K17" s="188"/>
      <c r="L17" s="188"/>
      <c r="M17" s="136" t="str">
        <f>IF(K17=0,"",L17/K17)</f>
        <v/>
      </c>
      <c r="N17" s="137">
        <v>45292</v>
      </c>
      <c r="O17" s="188"/>
      <c r="P17" s="188"/>
      <c r="Q17" s="136" t="str">
        <f>IF(O17=0,"",P17/O17)</f>
        <v/>
      </c>
      <c r="R17" s="192"/>
      <c r="S17" s="192"/>
      <c r="T17" s="192"/>
      <c r="U17" s="192"/>
      <c r="V17" s="192"/>
      <c r="W17" s="192"/>
      <c r="X17" s="192"/>
      <c r="Y17" s="192"/>
      <c r="Z17" s="192"/>
      <c r="AA17" s="192"/>
      <c r="AB17" s="192"/>
      <c r="AC17" s="192"/>
      <c r="AD17" s="192"/>
      <c r="AE17" s="192"/>
    </row>
    <row r="18" spans="2:31" ht="18" customHeight="1">
      <c r="B18" s="137">
        <v>44228</v>
      </c>
      <c r="C18" s="188"/>
      <c r="D18" s="188"/>
      <c r="E18" s="136" t="str">
        <f t="shared" ref="E18:E28" si="0">IF(C18=0,"",D18/C18)</f>
        <v/>
      </c>
      <c r="F18" s="137">
        <v>44593</v>
      </c>
      <c r="G18" s="188"/>
      <c r="H18" s="188"/>
      <c r="I18" s="136" t="str">
        <f t="shared" ref="I18:I28" si="1">IF(G18=0,"",H18/G18)</f>
        <v/>
      </c>
      <c r="J18" s="137">
        <v>44958</v>
      </c>
      <c r="K18" s="188"/>
      <c r="L18" s="188"/>
      <c r="M18" s="136" t="str">
        <f t="shared" ref="M18:M28" si="2">IF(K18=0,"",L18/K18)</f>
        <v/>
      </c>
      <c r="N18" s="137">
        <v>45323</v>
      </c>
      <c r="O18" s="188"/>
      <c r="P18" s="188"/>
      <c r="Q18" s="136" t="str">
        <f t="shared" ref="Q18:Q28" si="3">IF(O18=0,"",P18/O18)</f>
        <v/>
      </c>
      <c r="R18" s="192"/>
      <c r="S18" s="192"/>
      <c r="T18" s="192"/>
      <c r="U18" s="192"/>
      <c r="V18" s="192"/>
      <c r="W18" s="192"/>
      <c r="X18" s="192"/>
      <c r="Y18" s="192"/>
      <c r="Z18" s="192"/>
      <c r="AA18" s="192"/>
      <c r="AB18" s="192"/>
      <c r="AC18" s="192"/>
      <c r="AD18" s="192"/>
      <c r="AE18" s="192"/>
    </row>
    <row r="19" spans="2:31" ht="18" customHeight="1">
      <c r="B19" s="137">
        <v>44256</v>
      </c>
      <c r="C19" s="188"/>
      <c r="D19" s="188"/>
      <c r="E19" s="136" t="str">
        <f t="shared" si="0"/>
        <v/>
      </c>
      <c r="F19" s="137">
        <v>44621</v>
      </c>
      <c r="G19" s="188"/>
      <c r="H19" s="188"/>
      <c r="I19" s="136" t="str">
        <f t="shared" si="1"/>
        <v/>
      </c>
      <c r="J19" s="137">
        <v>44986</v>
      </c>
      <c r="K19" s="188"/>
      <c r="L19" s="188"/>
      <c r="M19" s="136" t="str">
        <f t="shared" si="2"/>
        <v/>
      </c>
      <c r="N19" s="137">
        <v>45352</v>
      </c>
      <c r="O19" s="188"/>
      <c r="P19" s="188"/>
      <c r="Q19" s="136" t="str">
        <f t="shared" si="3"/>
        <v/>
      </c>
      <c r="R19" s="192"/>
      <c r="S19" s="192"/>
      <c r="T19" s="192"/>
      <c r="U19" s="192"/>
      <c r="V19" s="192"/>
      <c r="W19" s="192"/>
      <c r="X19" s="192"/>
      <c r="Y19" s="192"/>
      <c r="Z19" s="192"/>
      <c r="AA19" s="192"/>
      <c r="AB19" s="192"/>
      <c r="AC19" s="192"/>
      <c r="AD19" s="192"/>
      <c r="AE19" s="192"/>
    </row>
    <row r="20" spans="2:31" ht="18" customHeight="1">
      <c r="B20" s="137">
        <v>44287</v>
      </c>
      <c r="C20" s="188"/>
      <c r="D20" s="188"/>
      <c r="E20" s="136" t="str">
        <f t="shared" si="0"/>
        <v/>
      </c>
      <c r="F20" s="137">
        <v>44652</v>
      </c>
      <c r="G20" s="188"/>
      <c r="H20" s="188"/>
      <c r="I20" s="136" t="str">
        <f t="shared" si="1"/>
        <v/>
      </c>
      <c r="J20" s="137">
        <v>45017</v>
      </c>
      <c r="K20" s="188"/>
      <c r="L20" s="188"/>
      <c r="M20" s="136" t="str">
        <f t="shared" si="2"/>
        <v/>
      </c>
      <c r="N20" s="137">
        <v>45383</v>
      </c>
      <c r="O20" s="188"/>
      <c r="P20" s="188"/>
      <c r="Q20" s="136" t="str">
        <f t="shared" si="3"/>
        <v/>
      </c>
      <c r="R20" s="192"/>
      <c r="S20" s="192"/>
      <c r="T20" s="192"/>
      <c r="U20" s="192"/>
      <c r="V20" s="192"/>
      <c r="W20" s="192"/>
      <c r="X20" s="192"/>
      <c r="Y20" s="192"/>
      <c r="Z20" s="192"/>
      <c r="AA20" s="192"/>
      <c r="AB20" s="192"/>
      <c r="AC20" s="192"/>
      <c r="AD20" s="192"/>
      <c r="AE20" s="192"/>
    </row>
    <row r="21" spans="2:31" ht="18" customHeight="1">
      <c r="B21" s="137">
        <v>44317</v>
      </c>
      <c r="C21" s="188"/>
      <c r="D21" s="188"/>
      <c r="E21" s="136" t="str">
        <f t="shared" si="0"/>
        <v/>
      </c>
      <c r="F21" s="137">
        <v>44682</v>
      </c>
      <c r="G21" s="188"/>
      <c r="H21" s="188"/>
      <c r="I21" s="136" t="str">
        <f t="shared" si="1"/>
        <v/>
      </c>
      <c r="J21" s="137">
        <v>45047</v>
      </c>
      <c r="K21" s="188"/>
      <c r="L21" s="188"/>
      <c r="M21" s="136" t="str">
        <f t="shared" si="2"/>
        <v/>
      </c>
      <c r="N21" s="137">
        <v>45413</v>
      </c>
      <c r="O21" s="188"/>
      <c r="P21" s="188"/>
      <c r="Q21" s="136" t="str">
        <f t="shared" si="3"/>
        <v/>
      </c>
      <c r="R21" s="192"/>
      <c r="S21" s="192"/>
      <c r="T21" s="192"/>
      <c r="U21" s="192"/>
      <c r="V21" s="192"/>
      <c r="W21" s="192"/>
      <c r="X21" s="192"/>
      <c r="Y21" s="192"/>
      <c r="Z21" s="192"/>
      <c r="AA21" s="192"/>
      <c r="AB21" s="192"/>
      <c r="AC21" s="192"/>
      <c r="AD21" s="192"/>
      <c r="AE21" s="192"/>
    </row>
    <row r="22" spans="2:31" ht="18" customHeight="1">
      <c r="B22" s="137">
        <v>44348</v>
      </c>
      <c r="C22" s="188"/>
      <c r="D22" s="188"/>
      <c r="E22" s="136" t="str">
        <f t="shared" si="0"/>
        <v/>
      </c>
      <c r="F22" s="137">
        <v>44713</v>
      </c>
      <c r="G22" s="188"/>
      <c r="H22" s="188"/>
      <c r="I22" s="136" t="str">
        <f t="shared" si="1"/>
        <v/>
      </c>
      <c r="J22" s="137">
        <v>45078</v>
      </c>
      <c r="K22" s="188"/>
      <c r="L22" s="188"/>
      <c r="M22" s="136" t="str">
        <f t="shared" si="2"/>
        <v/>
      </c>
      <c r="N22" s="137">
        <v>45444</v>
      </c>
      <c r="O22" s="188"/>
      <c r="P22" s="188"/>
      <c r="Q22" s="136" t="str">
        <f t="shared" si="3"/>
        <v/>
      </c>
      <c r="R22" s="192"/>
      <c r="S22" s="192"/>
      <c r="T22" s="192"/>
      <c r="U22" s="192"/>
      <c r="V22" s="192"/>
      <c r="W22" s="192"/>
      <c r="X22" s="192"/>
      <c r="Y22" s="192"/>
      <c r="Z22" s="192"/>
      <c r="AA22" s="192"/>
      <c r="AB22" s="192"/>
      <c r="AC22" s="192"/>
      <c r="AD22" s="192"/>
      <c r="AE22" s="192"/>
    </row>
    <row r="23" spans="2:31" ht="18" customHeight="1">
      <c r="B23" s="137">
        <v>44378</v>
      </c>
      <c r="C23" s="188"/>
      <c r="D23" s="188"/>
      <c r="E23" s="136" t="str">
        <f t="shared" si="0"/>
        <v/>
      </c>
      <c r="F23" s="137">
        <v>44743</v>
      </c>
      <c r="G23" s="188"/>
      <c r="H23" s="188"/>
      <c r="I23" s="136" t="str">
        <f t="shared" si="1"/>
        <v/>
      </c>
      <c r="J23" s="137">
        <v>45108</v>
      </c>
      <c r="K23" s="188"/>
      <c r="L23" s="188"/>
      <c r="M23" s="136" t="str">
        <f t="shared" si="2"/>
        <v/>
      </c>
      <c r="N23" s="137">
        <v>45474</v>
      </c>
      <c r="O23" s="188"/>
      <c r="P23" s="188"/>
      <c r="Q23" s="136" t="str">
        <f t="shared" si="3"/>
        <v/>
      </c>
      <c r="R23" s="192"/>
      <c r="S23" s="192"/>
      <c r="T23" s="192"/>
      <c r="U23" s="192"/>
      <c r="V23" s="192"/>
      <c r="W23" s="192"/>
      <c r="X23" s="192"/>
      <c r="Y23" s="192"/>
      <c r="Z23" s="192"/>
      <c r="AA23" s="192"/>
      <c r="AB23" s="192"/>
      <c r="AC23" s="192"/>
      <c r="AD23" s="192"/>
      <c r="AE23" s="192"/>
    </row>
    <row r="24" spans="2:31" ht="18" customHeight="1">
      <c r="B24" s="137">
        <v>44409</v>
      </c>
      <c r="C24" s="188"/>
      <c r="D24" s="188"/>
      <c r="E24" s="136" t="str">
        <f t="shared" si="0"/>
        <v/>
      </c>
      <c r="F24" s="137">
        <v>44774</v>
      </c>
      <c r="G24" s="188"/>
      <c r="H24" s="188"/>
      <c r="I24" s="136" t="str">
        <f t="shared" si="1"/>
        <v/>
      </c>
      <c r="J24" s="137">
        <v>45139</v>
      </c>
      <c r="K24" s="188"/>
      <c r="L24" s="188"/>
      <c r="M24" s="136" t="str">
        <f t="shared" si="2"/>
        <v/>
      </c>
      <c r="N24" s="137">
        <v>45505</v>
      </c>
      <c r="O24" s="188"/>
      <c r="P24" s="188"/>
      <c r="Q24" s="136" t="str">
        <f t="shared" si="3"/>
        <v/>
      </c>
      <c r="R24" s="192"/>
      <c r="S24" s="192"/>
      <c r="T24" s="192"/>
      <c r="U24" s="192"/>
      <c r="V24" s="192"/>
      <c r="W24" s="192"/>
      <c r="X24" s="192"/>
      <c r="Y24" s="192"/>
      <c r="Z24" s="192"/>
      <c r="AA24" s="192"/>
      <c r="AB24" s="192"/>
      <c r="AC24" s="192"/>
      <c r="AD24" s="192"/>
      <c r="AE24" s="192"/>
    </row>
    <row r="25" spans="2:31" ht="18" customHeight="1">
      <c r="B25" s="137">
        <v>44440</v>
      </c>
      <c r="C25" s="188"/>
      <c r="D25" s="188"/>
      <c r="E25" s="136" t="str">
        <f t="shared" si="0"/>
        <v/>
      </c>
      <c r="F25" s="137">
        <v>44805</v>
      </c>
      <c r="G25" s="188"/>
      <c r="H25" s="188"/>
      <c r="I25" s="136" t="str">
        <f t="shared" si="1"/>
        <v/>
      </c>
      <c r="J25" s="137">
        <v>45170</v>
      </c>
      <c r="K25" s="188"/>
      <c r="L25" s="188"/>
      <c r="M25" s="136" t="str">
        <f t="shared" si="2"/>
        <v/>
      </c>
      <c r="N25" s="137">
        <v>45536</v>
      </c>
      <c r="O25" s="188"/>
      <c r="P25" s="188"/>
      <c r="Q25" s="136" t="str">
        <f t="shared" si="3"/>
        <v/>
      </c>
      <c r="R25" s="192"/>
      <c r="S25" s="192"/>
      <c r="T25" s="192"/>
      <c r="U25" s="192"/>
      <c r="V25" s="192"/>
      <c r="W25" s="192"/>
      <c r="X25" s="192"/>
      <c r="Y25" s="192"/>
      <c r="Z25" s="192"/>
      <c r="AA25" s="192"/>
      <c r="AB25" s="192"/>
      <c r="AC25" s="192"/>
      <c r="AD25" s="192"/>
      <c r="AE25" s="192"/>
    </row>
    <row r="26" spans="2:31" ht="18" customHeight="1">
      <c r="B26" s="137">
        <v>44470</v>
      </c>
      <c r="C26" s="188"/>
      <c r="D26" s="189"/>
      <c r="E26" s="136" t="str">
        <f t="shared" si="0"/>
        <v/>
      </c>
      <c r="F26" s="137">
        <v>44835</v>
      </c>
      <c r="G26" s="188"/>
      <c r="H26" s="189"/>
      <c r="I26" s="136" t="str">
        <f t="shared" si="1"/>
        <v/>
      </c>
      <c r="J26" s="137">
        <v>45200</v>
      </c>
      <c r="K26" s="188"/>
      <c r="L26" s="189"/>
      <c r="M26" s="136" t="str">
        <f t="shared" si="2"/>
        <v/>
      </c>
      <c r="N26" s="137">
        <v>45566</v>
      </c>
      <c r="O26" s="188"/>
      <c r="P26" s="189"/>
      <c r="Q26" s="136" t="str">
        <f t="shared" si="3"/>
        <v/>
      </c>
      <c r="R26" s="192"/>
      <c r="S26" s="192"/>
      <c r="T26" s="192"/>
      <c r="U26" s="192"/>
      <c r="V26" s="192"/>
      <c r="W26" s="192"/>
      <c r="X26" s="192"/>
      <c r="Y26" s="192"/>
      <c r="Z26" s="192"/>
      <c r="AA26" s="192"/>
      <c r="AB26" s="192"/>
      <c r="AC26" s="192"/>
      <c r="AD26" s="192"/>
      <c r="AE26" s="192"/>
    </row>
    <row r="27" spans="2:31" ht="18" customHeight="1">
      <c r="B27" s="137">
        <v>44501</v>
      </c>
      <c r="C27" s="188"/>
      <c r="D27" s="189"/>
      <c r="E27" s="136" t="str">
        <f t="shared" si="0"/>
        <v/>
      </c>
      <c r="F27" s="137">
        <v>44866</v>
      </c>
      <c r="G27" s="188"/>
      <c r="H27" s="189"/>
      <c r="I27" s="136" t="str">
        <f t="shared" si="1"/>
        <v/>
      </c>
      <c r="J27" s="137">
        <v>45231</v>
      </c>
      <c r="K27" s="188"/>
      <c r="L27" s="189"/>
      <c r="M27" s="136" t="str">
        <f t="shared" si="2"/>
        <v/>
      </c>
      <c r="N27" s="137">
        <v>45597</v>
      </c>
      <c r="O27" s="188"/>
      <c r="P27" s="189"/>
      <c r="Q27" s="136" t="str">
        <f t="shared" si="3"/>
        <v/>
      </c>
      <c r="R27" s="192"/>
      <c r="S27" s="192"/>
      <c r="T27" s="192"/>
      <c r="U27" s="192"/>
      <c r="V27" s="192"/>
      <c r="W27" s="192"/>
      <c r="X27" s="192"/>
      <c r="Y27" s="192"/>
      <c r="Z27" s="192"/>
      <c r="AA27" s="192"/>
      <c r="AB27" s="192"/>
      <c r="AC27" s="192"/>
      <c r="AD27" s="192"/>
      <c r="AE27" s="192"/>
    </row>
    <row r="28" spans="2:31" ht="18" customHeight="1">
      <c r="B28" s="137">
        <v>44531</v>
      </c>
      <c r="C28" s="188"/>
      <c r="D28" s="189"/>
      <c r="E28" s="136" t="str">
        <f t="shared" si="0"/>
        <v/>
      </c>
      <c r="F28" s="137">
        <v>44896</v>
      </c>
      <c r="G28" s="188"/>
      <c r="H28" s="189"/>
      <c r="I28" s="136" t="str">
        <f t="shared" si="1"/>
        <v/>
      </c>
      <c r="J28" s="137">
        <v>45261</v>
      </c>
      <c r="K28" s="188"/>
      <c r="L28" s="189"/>
      <c r="M28" s="136" t="str">
        <f t="shared" si="2"/>
        <v/>
      </c>
      <c r="N28" s="137">
        <v>45627</v>
      </c>
      <c r="O28" s="188"/>
      <c r="P28" s="189"/>
      <c r="Q28" s="136" t="str">
        <f t="shared" si="3"/>
        <v/>
      </c>
      <c r="R28" s="192"/>
      <c r="S28" s="192"/>
      <c r="T28" s="192"/>
      <c r="U28" s="192"/>
      <c r="V28" s="192"/>
      <c r="W28" s="192"/>
      <c r="X28" s="192"/>
      <c r="Y28" s="192"/>
      <c r="Z28" s="192"/>
      <c r="AA28" s="192"/>
      <c r="AB28" s="192"/>
      <c r="AC28" s="192"/>
      <c r="AD28" s="192"/>
      <c r="AE28" s="192"/>
    </row>
    <row r="29" spans="2:31" ht="50.1" customHeight="1">
      <c r="B29" s="163" t="s">
        <v>231</v>
      </c>
      <c r="C29" s="361">
        <f>SUM(C17:C28)</f>
        <v>0</v>
      </c>
      <c r="D29" s="362">
        <f>SUM(D17:D28)</f>
        <v>0</v>
      </c>
      <c r="E29" s="136" t="str">
        <f>IF(C29=0,"",D29/C29)</f>
        <v/>
      </c>
      <c r="F29" s="163" t="s">
        <v>232</v>
      </c>
      <c r="G29" s="361">
        <f>SUM(G17:G28)</f>
        <v>0</v>
      </c>
      <c r="H29" s="362">
        <f>SUM(H17:H28)</f>
        <v>0</v>
      </c>
      <c r="I29" s="136" t="str">
        <f>IF(G29=0,"",H29/G29)</f>
        <v/>
      </c>
      <c r="J29" s="163" t="s">
        <v>233</v>
      </c>
      <c r="K29" s="361">
        <f>SUM(K17:K28)</f>
        <v>0</v>
      </c>
      <c r="L29" s="362">
        <f>SUM(L17:L28)</f>
        <v>0</v>
      </c>
      <c r="M29" s="136" t="str">
        <f>IF(K29=0,"",L29/K29)</f>
        <v/>
      </c>
      <c r="N29" s="163" t="s">
        <v>234</v>
      </c>
      <c r="O29" s="361">
        <f>SUM(O17:O28)</f>
        <v>0</v>
      </c>
      <c r="P29" s="362">
        <f>SUM(P17:P28)</f>
        <v>0</v>
      </c>
      <c r="Q29" s="136" t="str">
        <f>IF(O29=0,"",P29/O29)</f>
        <v/>
      </c>
    </row>
    <row r="30" spans="2:31" ht="30" customHeight="1">
      <c r="B30" s="24"/>
      <c r="C30" s="24"/>
      <c r="D30" s="24"/>
      <c r="E30" s="24"/>
      <c r="F30" s="192"/>
      <c r="G30" s="192"/>
      <c r="H30" s="192"/>
      <c r="I30" s="192"/>
      <c r="J30" s="192"/>
      <c r="K30" s="192"/>
      <c r="L30" s="192"/>
      <c r="M30" s="192"/>
      <c r="N30" s="192"/>
    </row>
    <row r="31" spans="2:31" ht="50.1" customHeight="1">
      <c r="B31" s="571" t="s">
        <v>235</v>
      </c>
      <c r="C31" s="571"/>
      <c r="D31" s="571"/>
      <c r="E31" s="571"/>
    </row>
    <row r="32" spans="2:31" ht="50.1" customHeight="1" thickBot="1">
      <c r="B32" s="147" t="s">
        <v>223</v>
      </c>
      <c r="C32" s="572" t="s">
        <v>224</v>
      </c>
      <c r="D32" s="573"/>
      <c r="E32" s="574"/>
      <c r="F32" s="192"/>
      <c r="G32" s="192"/>
      <c r="H32" s="192"/>
      <c r="I32" s="192"/>
      <c r="J32" s="192"/>
      <c r="K32" s="192"/>
      <c r="L32" s="192"/>
      <c r="M32" s="192"/>
      <c r="N32" s="192"/>
    </row>
    <row r="33" spans="2:17" ht="50.1" customHeight="1" thickBot="1">
      <c r="B33" s="229" t="s">
        <v>225</v>
      </c>
      <c r="C33" s="564" t="e">
        <f>SUM(D48,H48,L48,P48)/SUM(C48,G48,K48,O48)</f>
        <v>#DIV/0!</v>
      </c>
      <c r="D33" s="565"/>
      <c r="E33" s="566"/>
      <c r="F33" s="567" t="s">
        <v>2142</v>
      </c>
      <c r="G33" s="567"/>
      <c r="H33" s="568" t="s">
        <v>2143</v>
      </c>
      <c r="I33" s="569"/>
      <c r="J33" s="569"/>
      <c r="K33" s="569"/>
      <c r="L33" s="569"/>
      <c r="M33" s="569"/>
      <c r="N33" s="570"/>
    </row>
    <row r="34" spans="2:17" ht="40.35" customHeight="1">
      <c r="B34" s="562" t="s">
        <v>226</v>
      </c>
      <c r="C34" s="148" t="s">
        <v>227</v>
      </c>
      <c r="D34" s="562" t="s">
        <v>228</v>
      </c>
      <c r="E34" s="562" t="s">
        <v>229</v>
      </c>
      <c r="F34" s="562" t="s">
        <v>226</v>
      </c>
      <c r="G34" s="148" t="s">
        <v>227</v>
      </c>
      <c r="H34" s="562" t="s">
        <v>228</v>
      </c>
      <c r="I34" s="562" t="s">
        <v>229</v>
      </c>
      <c r="J34" s="562" t="s">
        <v>226</v>
      </c>
      <c r="K34" s="148" t="s">
        <v>227</v>
      </c>
      <c r="L34" s="562" t="s">
        <v>228</v>
      </c>
      <c r="M34" s="562" t="s">
        <v>229</v>
      </c>
      <c r="N34" s="562" t="s">
        <v>226</v>
      </c>
      <c r="O34" s="148" t="s">
        <v>227</v>
      </c>
      <c r="P34" s="562" t="s">
        <v>228</v>
      </c>
      <c r="Q34" s="562" t="s">
        <v>229</v>
      </c>
    </row>
    <row r="35" spans="2:17" ht="60.6" customHeight="1">
      <c r="B35" s="563"/>
      <c r="C35" s="187" t="s">
        <v>230</v>
      </c>
      <c r="D35" s="563"/>
      <c r="E35" s="563"/>
      <c r="F35" s="563"/>
      <c r="G35" s="187" t="s">
        <v>230</v>
      </c>
      <c r="H35" s="563"/>
      <c r="I35" s="563"/>
      <c r="J35" s="563"/>
      <c r="K35" s="187" t="s">
        <v>230</v>
      </c>
      <c r="L35" s="563"/>
      <c r="M35" s="563"/>
      <c r="N35" s="563"/>
      <c r="O35" s="187" t="s">
        <v>230</v>
      </c>
      <c r="P35" s="563"/>
      <c r="Q35" s="563"/>
    </row>
    <row r="36" spans="2:17" ht="18" customHeight="1">
      <c r="B36" s="137">
        <v>44197</v>
      </c>
      <c r="C36" s="188"/>
      <c r="D36" s="188"/>
      <c r="E36" s="136" t="str">
        <f>IF(C36=0,"",D36/C36)</f>
        <v/>
      </c>
      <c r="F36" s="137">
        <v>44562</v>
      </c>
      <c r="G36" s="188"/>
      <c r="H36" s="188"/>
      <c r="I36" s="136" t="str">
        <f>IF(G36=0,"",H36/G36)</f>
        <v/>
      </c>
      <c r="J36" s="137">
        <v>44927</v>
      </c>
      <c r="K36" s="188"/>
      <c r="L36" s="188"/>
      <c r="M36" s="136" t="str">
        <f>IF(K36=0,"",L36/K36)</f>
        <v/>
      </c>
      <c r="N36" s="137">
        <v>45292</v>
      </c>
      <c r="O36" s="188"/>
      <c r="P36" s="188"/>
      <c r="Q36" s="136" t="str">
        <f>IF(O36=0,"",P36/O36)</f>
        <v/>
      </c>
    </row>
    <row r="37" spans="2:17" ht="18" customHeight="1">
      <c r="B37" s="137">
        <v>44228</v>
      </c>
      <c r="C37" s="188"/>
      <c r="D37" s="188"/>
      <c r="E37" s="136" t="str">
        <f t="shared" ref="E37:E47" si="4">IF(C37=0,"",D37/C37)</f>
        <v/>
      </c>
      <c r="F37" s="137">
        <v>44593</v>
      </c>
      <c r="G37" s="188"/>
      <c r="H37" s="188"/>
      <c r="I37" s="136" t="str">
        <f t="shared" ref="I37:I47" si="5">IF(G37=0,"",H37/G37)</f>
        <v/>
      </c>
      <c r="J37" s="137">
        <v>44958</v>
      </c>
      <c r="K37" s="188"/>
      <c r="L37" s="188"/>
      <c r="M37" s="136" t="str">
        <f t="shared" ref="M37:M47" si="6">IF(K37=0,"",L37/K37)</f>
        <v/>
      </c>
      <c r="N37" s="137">
        <v>45323</v>
      </c>
      <c r="O37" s="188"/>
      <c r="P37" s="188"/>
      <c r="Q37" s="136" t="str">
        <f t="shared" ref="Q37:Q47" si="7">IF(O37=0,"",P37/O37)</f>
        <v/>
      </c>
    </row>
    <row r="38" spans="2:17" ht="18" customHeight="1">
      <c r="B38" s="137">
        <v>44256</v>
      </c>
      <c r="C38" s="188"/>
      <c r="D38" s="188"/>
      <c r="E38" s="136" t="str">
        <f t="shared" si="4"/>
        <v/>
      </c>
      <c r="F38" s="137">
        <v>44621</v>
      </c>
      <c r="G38" s="188"/>
      <c r="H38" s="188"/>
      <c r="I38" s="136" t="str">
        <f t="shared" si="5"/>
        <v/>
      </c>
      <c r="J38" s="137">
        <v>44986</v>
      </c>
      <c r="K38" s="188"/>
      <c r="L38" s="188"/>
      <c r="M38" s="136" t="str">
        <f t="shared" si="6"/>
        <v/>
      </c>
      <c r="N38" s="137">
        <v>45352</v>
      </c>
      <c r="O38" s="188"/>
      <c r="P38" s="188"/>
      <c r="Q38" s="136" t="str">
        <f t="shared" si="7"/>
        <v/>
      </c>
    </row>
    <row r="39" spans="2:17" ht="18" customHeight="1">
      <c r="B39" s="137">
        <v>44287</v>
      </c>
      <c r="C39" s="188"/>
      <c r="D39" s="188"/>
      <c r="E39" s="136" t="str">
        <f t="shared" si="4"/>
        <v/>
      </c>
      <c r="F39" s="137">
        <v>44652</v>
      </c>
      <c r="G39" s="188"/>
      <c r="H39" s="188"/>
      <c r="I39" s="136" t="str">
        <f t="shared" si="5"/>
        <v/>
      </c>
      <c r="J39" s="137">
        <v>45017</v>
      </c>
      <c r="K39" s="188"/>
      <c r="L39" s="188"/>
      <c r="M39" s="136" t="str">
        <f t="shared" si="6"/>
        <v/>
      </c>
      <c r="N39" s="137">
        <v>45383</v>
      </c>
      <c r="O39" s="188"/>
      <c r="P39" s="188"/>
      <c r="Q39" s="136" t="str">
        <f t="shared" si="7"/>
        <v/>
      </c>
    </row>
    <row r="40" spans="2:17" ht="18" customHeight="1">
      <c r="B40" s="137">
        <v>44317</v>
      </c>
      <c r="C40" s="188"/>
      <c r="D40" s="188"/>
      <c r="E40" s="136" t="str">
        <f t="shared" si="4"/>
        <v/>
      </c>
      <c r="F40" s="137">
        <v>44682</v>
      </c>
      <c r="G40" s="188"/>
      <c r="H40" s="188"/>
      <c r="I40" s="136" t="str">
        <f t="shared" si="5"/>
        <v/>
      </c>
      <c r="J40" s="137">
        <v>45047</v>
      </c>
      <c r="K40" s="188"/>
      <c r="L40" s="188"/>
      <c r="M40" s="136" t="str">
        <f t="shared" si="6"/>
        <v/>
      </c>
      <c r="N40" s="137">
        <v>45413</v>
      </c>
      <c r="O40" s="188"/>
      <c r="P40" s="188"/>
      <c r="Q40" s="136" t="str">
        <f t="shared" si="7"/>
        <v/>
      </c>
    </row>
    <row r="41" spans="2:17" ht="18" customHeight="1">
      <c r="B41" s="137">
        <v>44348</v>
      </c>
      <c r="C41" s="188"/>
      <c r="D41" s="188"/>
      <c r="E41" s="136" t="str">
        <f t="shared" si="4"/>
        <v/>
      </c>
      <c r="F41" s="137">
        <v>44713</v>
      </c>
      <c r="G41" s="188"/>
      <c r="H41" s="188"/>
      <c r="I41" s="136" t="str">
        <f t="shared" si="5"/>
        <v/>
      </c>
      <c r="J41" s="137">
        <v>45078</v>
      </c>
      <c r="K41" s="188"/>
      <c r="L41" s="188"/>
      <c r="M41" s="136" t="str">
        <f t="shared" si="6"/>
        <v/>
      </c>
      <c r="N41" s="137">
        <v>45444</v>
      </c>
      <c r="O41" s="188"/>
      <c r="P41" s="188"/>
      <c r="Q41" s="136" t="str">
        <f t="shared" si="7"/>
        <v/>
      </c>
    </row>
    <row r="42" spans="2:17" ht="18" customHeight="1">
      <c r="B42" s="137">
        <v>44378</v>
      </c>
      <c r="C42" s="188"/>
      <c r="D42" s="188"/>
      <c r="E42" s="136" t="str">
        <f t="shared" si="4"/>
        <v/>
      </c>
      <c r="F42" s="137">
        <v>44743</v>
      </c>
      <c r="G42" s="188"/>
      <c r="H42" s="188"/>
      <c r="I42" s="136" t="str">
        <f t="shared" si="5"/>
        <v/>
      </c>
      <c r="J42" s="137">
        <v>45108</v>
      </c>
      <c r="K42" s="188"/>
      <c r="L42" s="188"/>
      <c r="M42" s="136" t="str">
        <f t="shared" si="6"/>
        <v/>
      </c>
      <c r="N42" s="137">
        <v>45474</v>
      </c>
      <c r="O42" s="188"/>
      <c r="P42" s="188"/>
      <c r="Q42" s="136" t="str">
        <f t="shared" si="7"/>
        <v/>
      </c>
    </row>
    <row r="43" spans="2:17" ht="18" customHeight="1">
      <c r="B43" s="137">
        <v>44409</v>
      </c>
      <c r="C43" s="188"/>
      <c r="D43" s="188"/>
      <c r="E43" s="136" t="str">
        <f t="shared" si="4"/>
        <v/>
      </c>
      <c r="F43" s="137">
        <v>44774</v>
      </c>
      <c r="G43" s="188"/>
      <c r="H43" s="188"/>
      <c r="I43" s="136" t="str">
        <f t="shared" si="5"/>
        <v/>
      </c>
      <c r="J43" s="137">
        <v>45139</v>
      </c>
      <c r="K43" s="188"/>
      <c r="L43" s="188"/>
      <c r="M43" s="136" t="str">
        <f t="shared" si="6"/>
        <v/>
      </c>
      <c r="N43" s="137">
        <v>45505</v>
      </c>
      <c r="O43" s="188"/>
      <c r="P43" s="188"/>
      <c r="Q43" s="136" t="str">
        <f t="shared" si="7"/>
        <v/>
      </c>
    </row>
    <row r="44" spans="2:17" ht="18" customHeight="1">
      <c r="B44" s="137">
        <v>44440</v>
      </c>
      <c r="C44" s="188"/>
      <c r="D44" s="188"/>
      <c r="E44" s="136" t="str">
        <f t="shared" si="4"/>
        <v/>
      </c>
      <c r="F44" s="137">
        <v>44805</v>
      </c>
      <c r="G44" s="188"/>
      <c r="H44" s="188"/>
      <c r="I44" s="136" t="str">
        <f t="shared" si="5"/>
        <v/>
      </c>
      <c r="J44" s="137">
        <v>45170</v>
      </c>
      <c r="K44" s="188"/>
      <c r="L44" s="188"/>
      <c r="M44" s="136" t="str">
        <f t="shared" si="6"/>
        <v/>
      </c>
      <c r="N44" s="137">
        <v>45536</v>
      </c>
      <c r="O44" s="188"/>
      <c r="P44" s="188"/>
      <c r="Q44" s="136" t="str">
        <f t="shared" si="7"/>
        <v/>
      </c>
    </row>
    <row r="45" spans="2:17" ht="18" customHeight="1">
      <c r="B45" s="137">
        <v>44470</v>
      </c>
      <c r="C45" s="188"/>
      <c r="D45" s="189"/>
      <c r="E45" s="136" t="str">
        <f t="shared" si="4"/>
        <v/>
      </c>
      <c r="F45" s="137">
        <v>44835</v>
      </c>
      <c r="G45" s="188"/>
      <c r="H45" s="189"/>
      <c r="I45" s="136" t="str">
        <f t="shared" si="5"/>
        <v/>
      </c>
      <c r="J45" s="137">
        <v>45200</v>
      </c>
      <c r="K45" s="188"/>
      <c r="L45" s="189"/>
      <c r="M45" s="136" t="str">
        <f t="shared" si="6"/>
        <v/>
      </c>
      <c r="N45" s="137">
        <v>45566</v>
      </c>
      <c r="O45" s="188"/>
      <c r="P45" s="189"/>
      <c r="Q45" s="136" t="str">
        <f t="shared" si="7"/>
        <v/>
      </c>
    </row>
    <row r="46" spans="2:17" ht="18" customHeight="1">
      <c r="B46" s="137">
        <v>44501</v>
      </c>
      <c r="C46" s="188"/>
      <c r="D46" s="189"/>
      <c r="E46" s="136" t="str">
        <f t="shared" si="4"/>
        <v/>
      </c>
      <c r="F46" s="137">
        <v>44866</v>
      </c>
      <c r="G46" s="188"/>
      <c r="H46" s="189"/>
      <c r="I46" s="136" t="str">
        <f t="shared" si="5"/>
        <v/>
      </c>
      <c r="J46" s="137">
        <v>45231</v>
      </c>
      <c r="K46" s="188"/>
      <c r="L46" s="189"/>
      <c r="M46" s="136" t="str">
        <f t="shared" si="6"/>
        <v/>
      </c>
      <c r="N46" s="137">
        <v>45597</v>
      </c>
      <c r="O46" s="188"/>
      <c r="P46" s="189"/>
      <c r="Q46" s="136" t="str">
        <f t="shared" si="7"/>
        <v/>
      </c>
    </row>
    <row r="47" spans="2:17" ht="18" customHeight="1">
      <c r="B47" s="137">
        <v>44531</v>
      </c>
      <c r="C47" s="188"/>
      <c r="D47" s="189"/>
      <c r="E47" s="136" t="str">
        <f t="shared" si="4"/>
        <v/>
      </c>
      <c r="F47" s="137">
        <v>44896</v>
      </c>
      <c r="G47" s="188"/>
      <c r="H47" s="189"/>
      <c r="I47" s="136" t="str">
        <f t="shared" si="5"/>
        <v/>
      </c>
      <c r="J47" s="137">
        <v>45261</v>
      </c>
      <c r="K47" s="188"/>
      <c r="L47" s="189"/>
      <c r="M47" s="136" t="str">
        <f t="shared" si="6"/>
        <v/>
      </c>
      <c r="N47" s="137">
        <v>45627</v>
      </c>
      <c r="O47" s="188"/>
      <c r="P47" s="189"/>
      <c r="Q47" s="136" t="str">
        <f t="shared" si="7"/>
        <v/>
      </c>
    </row>
    <row r="48" spans="2:17" ht="53.1" customHeight="1">
      <c r="B48" s="163" t="s">
        <v>231</v>
      </c>
      <c r="C48" s="361">
        <f>SUM(C36:C47)</f>
        <v>0</v>
      </c>
      <c r="D48" s="362">
        <f>SUM(D36:D47)</f>
        <v>0</v>
      </c>
      <c r="E48" s="136" t="str">
        <f>IF(C48=0,"",D48/C48)</f>
        <v/>
      </c>
      <c r="F48" s="163" t="s">
        <v>232</v>
      </c>
      <c r="G48" s="361">
        <f>SUM(G36:G47)</f>
        <v>0</v>
      </c>
      <c r="H48" s="362">
        <f>SUM(H36:H47)</f>
        <v>0</v>
      </c>
      <c r="I48" s="136" t="str">
        <f>IF(G48=0,"",H48/G48)</f>
        <v/>
      </c>
      <c r="J48" s="163" t="s">
        <v>233</v>
      </c>
      <c r="K48" s="361">
        <f>SUM(K36:K47)</f>
        <v>0</v>
      </c>
      <c r="L48" s="362">
        <f>SUM(L36:L47)</f>
        <v>0</v>
      </c>
      <c r="M48" s="136" t="str">
        <f>IF(K48=0,"",L48/K48)</f>
        <v/>
      </c>
      <c r="N48" s="163" t="s">
        <v>234</v>
      </c>
      <c r="O48" s="361">
        <f>SUM(O36:O47)</f>
        <v>0</v>
      </c>
      <c r="P48" s="362">
        <f>SUM(P36:P47)</f>
        <v>0</v>
      </c>
      <c r="Q48" s="136" t="str">
        <f>IF(O48=0,"",P48/O48)</f>
        <v/>
      </c>
    </row>
    <row r="49" spans="2:17" ht="30" customHeight="1">
      <c r="F49" s="192"/>
      <c r="G49" s="192"/>
      <c r="H49" s="192"/>
      <c r="I49" s="192"/>
      <c r="J49" s="192"/>
      <c r="K49" s="192"/>
      <c r="L49" s="192"/>
      <c r="M49" s="192"/>
      <c r="N49" s="192"/>
    </row>
    <row r="50" spans="2:17" ht="50.1" customHeight="1">
      <c r="B50" s="571" t="s">
        <v>236</v>
      </c>
      <c r="C50" s="571"/>
      <c r="D50" s="571"/>
      <c r="E50" s="571"/>
      <c r="F50" s="192"/>
      <c r="G50" s="192"/>
      <c r="H50" s="192"/>
      <c r="I50" s="192"/>
      <c r="J50" s="192"/>
      <c r="K50" s="192"/>
      <c r="L50" s="192"/>
      <c r="M50" s="192"/>
      <c r="N50" s="192"/>
    </row>
    <row r="51" spans="2:17" ht="50.1" customHeight="1" thickBot="1">
      <c r="B51" s="147" t="s">
        <v>223</v>
      </c>
      <c r="C51" s="572" t="s">
        <v>224</v>
      </c>
      <c r="D51" s="573"/>
      <c r="E51" s="574"/>
      <c r="F51" s="192"/>
      <c r="G51" s="192"/>
      <c r="H51" s="192"/>
      <c r="I51" s="192"/>
      <c r="J51" s="192"/>
      <c r="K51" s="192"/>
      <c r="L51" s="192"/>
      <c r="M51" s="192"/>
      <c r="N51" s="192"/>
    </row>
    <row r="52" spans="2:17" ht="50.1" customHeight="1" thickBot="1">
      <c r="B52" s="229" t="s">
        <v>225</v>
      </c>
      <c r="C52" s="564" t="e">
        <f>SUM(D67,H67,L67,P67)/SUM(C67,G67,K67,O67)</f>
        <v>#DIV/0!</v>
      </c>
      <c r="D52" s="565"/>
      <c r="E52" s="566"/>
      <c r="F52" s="567" t="s">
        <v>2142</v>
      </c>
      <c r="G52" s="567"/>
      <c r="H52" s="568" t="s">
        <v>2143</v>
      </c>
      <c r="I52" s="569"/>
      <c r="J52" s="569"/>
      <c r="K52" s="569"/>
      <c r="L52" s="569"/>
      <c r="M52" s="569"/>
      <c r="N52" s="570"/>
    </row>
    <row r="53" spans="2:17" ht="40.35" customHeight="1">
      <c r="B53" s="562" t="s">
        <v>226</v>
      </c>
      <c r="C53" s="148" t="s">
        <v>227</v>
      </c>
      <c r="D53" s="562" t="s">
        <v>228</v>
      </c>
      <c r="E53" s="562" t="s">
        <v>229</v>
      </c>
      <c r="F53" s="562" t="s">
        <v>226</v>
      </c>
      <c r="G53" s="148" t="s">
        <v>227</v>
      </c>
      <c r="H53" s="562" t="s">
        <v>228</v>
      </c>
      <c r="I53" s="562" t="s">
        <v>229</v>
      </c>
      <c r="J53" s="562" t="s">
        <v>226</v>
      </c>
      <c r="K53" s="148" t="s">
        <v>227</v>
      </c>
      <c r="L53" s="562" t="s">
        <v>228</v>
      </c>
      <c r="M53" s="562" t="s">
        <v>229</v>
      </c>
      <c r="N53" s="562" t="s">
        <v>226</v>
      </c>
      <c r="O53" s="148" t="s">
        <v>227</v>
      </c>
      <c r="P53" s="562" t="s">
        <v>228</v>
      </c>
      <c r="Q53" s="562" t="s">
        <v>229</v>
      </c>
    </row>
    <row r="54" spans="2:17" ht="60.6" customHeight="1">
      <c r="B54" s="563"/>
      <c r="C54" s="187" t="s">
        <v>230</v>
      </c>
      <c r="D54" s="563"/>
      <c r="E54" s="563"/>
      <c r="F54" s="563"/>
      <c r="G54" s="187" t="s">
        <v>230</v>
      </c>
      <c r="H54" s="563"/>
      <c r="I54" s="563"/>
      <c r="J54" s="563"/>
      <c r="K54" s="187" t="s">
        <v>230</v>
      </c>
      <c r="L54" s="563"/>
      <c r="M54" s="563"/>
      <c r="N54" s="563"/>
      <c r="O54" s="187" t="s">
        <v>230</v>
      </c>
      <c r="P54" s="563"/>
      <c r="Q54" s="563"/>
    </row>
    <row r="55" spans="2:17" ht="18" customHeight="1">
      <c r="B55" s="137">
        <v>44562</v>
      </c>
      <c r="C55" s="188"/>
      <c r="D55" s="188"/>
      <c r="E55" s="136" t="str">
        <f>IF(C55=0,"",D55/C55)</f>
        <v/>
      </c>
      <c r="F55" s="137">
        <v>44927</v>
      </c>
      <c r="G55" s="188"/>
      <c r="H55" s="188"/>
      <c r="I55" s="136" t="str">
        <f>IF(G55=0,"",H55/G55)</f>
        <v/>
      </c>
      <c r="J55" s="137">
        <v>45292</v>
      </c>
      <c r="K55" s="188"/>
      <c r="L55" s="188"/>
      <c r="M55" s="136" t="str">
        <f>IF(K55=0,"",L55/K55)</f>
        <v/>
      </c>
      <c r="N55" s="137">
        <v>45658</v>
      </c>
      <c r="O55" s="188"/>
      <c r="P55" s="188"/>
      <c r="Q55" s="136" t="str">
        <f>IF(O55=0,"",P55/O55)</f>
        <v/>
      </c>
    </row>
    <row r="56" spans="2:17" ht="18" customHeight="1">
      <c r="B56" s="137">
        <v>44593</v>
      </c>
      <c r="C56" s="188"/>
      <c r="D56" s="188"/>
      <c r="E56" s="136" t="str">
        <f t="shared" ref="E56:E66" si="8">IF(C56=0,"",D56/C56)</f>
        <v/>
      </c>
      <c r="F56" s="137">
        <v>44958</v>
      </c>
      <c r="G56" s="188"/>
      <c r="H56" s="188"/>
      <c r="I56" s="136" t="str">
        <f t="shared" ref="I56:I66" si="9">IF(G56=0,"",H56/G56)</f>
        <v/>
      </c>
      <c r="J56" s="137">
        <v>45323</v>
      </c>
      <c r="K56" s="188"/>
      <c r="L56" s="188"/>
      <c r="M56" s="136" t="str">
        <f t="shared" ref="M56:M66" si="10">IF(K56=0,"",L56/K56)</f>
        <v/>
      </c>
      <c r="N56" s="137">
        <v>45689</v>
      </c>
      <c r="O56" s="188"/>
      <c r="P56" s="188"/>
      <c r="Q56" s="136" t="str">
        <f t="shared" ref="Q56:Q66" si="11">IF(O56=0,"",P56/O56)</f>
        <v/>
      </c>
    </row>
    <row r="57" spans="2:17" ht="18" customHeight="1">
      <c r="B57" s="137">
        <v>44621</v>
      </c>
      <c r="C57" s="188"/>
      <c r="D57" s="188"/>
      <c r="E57" s="136" t="str">
        <f t="shared" si="8"/>
        <v/>
      </c>
      <c r="F57" s="137">
        <v>44986</v>
      </c>
      <c r="G57" s="188"/>
      <c r="H57" s="188"/>
      <c r="I57" s="136" t="str">
        <f t="shared" si="9"/>
        <v/>
      </c>
      <c r="J57" s="137">
        <v>45352</v>
      </c>
      <c r="K57" s="188"/>
      <c r="L57" s="188"/>
      <c r="M57" s="136" t="str">
        <f t="shared" si="10"/>
        <v/>
      </c>
      <c r="N57" s="137">
        <v>45717</v>
      </c>
      <c r="O57" s="188"/>
      <c r="P57" s="188"/>
      <c r="Q57" s="136" t="str">
        <f t="shared" si="11"/>
        <v/>
      </c>
    </row>
    <row r="58" spans="2:17" ht="18" customHeight="1">
      <c r="B58" s="137">
        <v>44652</v>
      </c>
      <c r="C58" s="188"/>
      <c r="D58" s="188"/>
      <c r="E58" s="136" t="str">
        <f t="shared" si="8"/>
        <v/>
      </c>
      <c r="F58" s="137">
        <v>45017</v>
      </c>
      <c r="G58" s="188"/>
      <c r="H58" s="188"/>
      <c r="I58" s="136" t="str">
        <f t="shared" si="9"/>
        <v/>
      </c>
      <c r="J58" s="137">
        <v>45383</v>
      </c>
      <c r="K58" s="188"/>
      <c r="L58" s="188"/>
      <c r="M58" s="136" t="str">
        <f t="shared" si="10"/>
        <v/>
      </c>
      <c r="N58" s="137">
        <v>45748</v>
      </c>
      <c r="O58" s="188"/>
      <c r="P58" s="188"/>
      <c r="Q58" s="136" t="str">
        <f t="shared" si="11"/>
        <v/>
      </c>
    </row>
    <row r="59" spans="2:17" ht="18" customHeight="1">
      <c r="B59" s="137">
        <v>44682</v>
      </c>
      <c r="C59" s="188"/>
      <c r="D59" s="188"/>
      <c r="E59" s="136" t="str">
        <f t="shared" si="8"/>
        <v/>
      </c>
      <c r="F59" s="137">
        <v>45047</v>
      </c>
      <c r="G59" s="188"/>
      <c r="H59" s="188"/>
      <c r="I59" s="136" t="str">
        <f t="shared" si="9"/>
        <v/>
      </c>
      <c r="J59" s="137">
        <v>45413</v>
      </c>
      <c r="K59" s="188"/>
      <c r="L59" s="188"/>
      <c r="M59" s="136" t="str">
        <f t="shared" si="10"/>
        <v/>
      </c>
      <c r="N59" s="137">
        <v>45778</v>
      </c>
      <c r="O59" s="188"/>
      <c r="P59" s="188"/>
      <c r="Q59" s="136" t="str">
        <f t="shared" si="11"/>
        <v/>
      </c>
    </row>
    <row r="60" spans="2:17" ht="18" customHeight="1">
      <c r="B60" s="137">
        <v>44713</v>
      </c>
      <c r="C60" s="188"/>
      <c r="D60" s="188"/>
      <c r="E60" s="136" t="str">
        <f t="shared" si="8"/>
        <v/>
      </c>
      <c r="F60" s="137">
        <v>45078</v>
      </c>
      <c r="G60" s="188"/>
      <c r="H60" s="188"/>
      <c r="I60" s="136" t="str">
        <f t="shared" si="9"/>
        <v/>
      </c>
      <c r="J60" s="137">
        <v>45444</v>
      </c>
      <c r="K60" s="188"/>
      <c r="L60" s="188"/>
      <c r="M60" s="136" t="str">
        <f t="shared" si="10"/>
        <v/>
      </c>
      <c r="N60" s="137">
        <v>45809</v>
      </c>
      <c r="O60" s="188"/>
      <c r="P60" s="188"/>
      <c r="Q60" s="136" t="str">
        <f t="shared" si="11"/>
        <v/>
      </c>
    </row>
    <row r="61" spans="2:17" ht="18" customHeight="1">
      <c r="B61" s="137">
        <v>44743</v>
      </c>
      <c r="C61" s="188"/>
      <c r="D61" s="188"/>
      <c r="E61" s="136" t="str">
        <f t="shared" si="8"/>
        <v/>
      </c>
      <c r="F61" s="137">
        <v>45108</v>
      </c>
      <c r="G61" s="188"/>
      <c r="H61" s="188"/>
      <c r="I61" s="136" t="str">
        <f t="shared" si="9"/>
        <v/>
      </c>
      <c r="J61" s="137">
        <v>45474</v>
      </c>
      <c r="K61" s="188"/>
      <c r="L61" s="188"/>
      <c r="M61" s="136" t="str">
        <f t="shared" si="10"/>
        <v/>
      </c>
      <c r="N61" s="137">
        <v>45839</v>
      </c>
      <c r="O61" s="188"/>
      <c r="P61" s="188"/>
      <c r="Q61" s="136" t="str">
        <f t="shared" si="11"/>
        <v/>
      </c>
    </row>
    <row r="62" spans="2:17" ht="18" customHeight="1">
      <c r="B62" s="137">
        <v>44774</v>
      </c>
      <c r="C62" s="188"/>
      <c r="D62" s="188"/>
      <c r="E62" s="136" t="str">
        <f t="shared" si="8"/>
        <v/>
      </c>
      <c r="F62" s="137">
        <v>45139</v>
      </c>
      <c r="G62" s="188"/>
      <c r="H62" s="188"/>
      <c r="I62" s="136" t="str">
        <f t="shared" si="9"/>
        <v/>
      </c>
      <c r="J62" s="137">
        <v>45505</v>
      </c>
      <c r="K62" s="188"/>
      <c r="L62" s="188"/>
      <c r="M62" s="136" t="str">
        <f t="shared" si="10"/>
        <v/>
      </c>
      <c r="N62" s="137">
        <v>45870</v>
      </c>
      <c r="O62" s="188"/>
      <c r="P62" s="188"/>
      <c r="Q62" s="136" t="str">
        <f t="shared" si="11"/>
        <v/>
      </c>
    </row>
    <row r="63" spans="2:17" ht="18" customHeight="1">
      <c r="B63" s="137">
        <v>44805</v>
      </c>
      <c r="C63" s="188"/>
      <c r="D63" s="188"/>
      <c r="E63" s="136" t="str">
        <f t="shared" si="8"/>
        <v/>
      </c>
      <c r="F63" s="137">
        <v>45170</v>
      </c>
      <c r="G63" s="188"/>
      <c r="H63" s="188"/>
      <c r="I63" s="136" t="str">
        <f t="shared" si="9"/>
        <v/>
      </c>
      <c r="J63" s="137">
        <v>45536</v>
      </c>
      <c r="K63" s="188"/>
      <c r="L63" s="188"/>
      <c r="M63" s="136" t="str">
        <f t="shared" si="10"/>
        <v/>
      </c>
      <c r="N63" s="137">
        <v>45901</v>
      </c>
      <c r="O63" s="188"/>
      <c r="P63" s="188"/>
      <c r="Q63" s="136" t="str">
        <f t="shared" si="11"/>
        <v/>
      </c>
    </row>
    <row r="64" spans="2:17" ht="18" customHeight="1">
      <c r="B64" s="137">
        <v>44835</v>
      </c>
      <c r="C64" s="188"/>
      <c r="D64" s="189"/>
      <c r="E64" s="136" t="str">
        <f t="shared" si="8"/>
        <v/>
      </c>
      <c r="F64" s="137">
        <v>45200</v>
      </c>
      <c r="G64" s="188"/>
      <c r="H64" s="189"/>
      <c r="I64" s="136" t="str">
        <f t="shared" si="9"/>
        <v/>
      </c>
      <c r="J64" s="137">
        <v>45566</v>
      </c>
      <c r="K64" s="188"/>
      <c r="L64" s="189"/>
      <c r="M64" s="136" t="str">
        <f t="shared" si="10"/>
        <v/>
      </c>
      <c r="N64" s="137">
        <v>45931</v>
      </c>
      <c r="O64" s="188"/>
      <c r="P64" s="189"/>
      <c r="Q64" s="136" t="str">
        <f t="shared" si="11"/>
        <v/>
      </c>
    </row>
    <row r="65" spans="2:17" ht="18" customHeight="1">
      <c r="B65" s="137">
        <v>44866</v>
      </c>
      <c r="C65" s="188"/>
      <c r="D65" s="189"/>
      <c r="E65" s="136" t="str">
        <f t="shared" si="8"/>
        <v/>
      </c>
      <c r="F65" s="137">
        <v>45231</v>
      </c>
      <c r="G65" s="188"/>
      <c r="H65" s="189"/>
      <c r="I65" s="136" t="str">
        <f t="shared" si="9"/>
        <v/>
      </c>
      <c r="J65" s="137">
        <v>45597</v>
      </c>
      <c r="K65" s="188"/>
      <c r="L65" s="189"/>
      <c r="M65" s="136" t="str">
        <f t="shared" si="10"/>
        <v/>
      </c>
      <c r="N65" s="137">
        <v>45962</v>
      </c>
      <c r="O65" s="188"/>
      <c r="P65" s="189"/>
      <c r="Q65" s="136" t="str">
        <f t="shared" si="11"/>
        <v/>
      </c>
    </row>
    <row r="66" spans="2:17" ht="18" customHeight="1">
      <c r="B66" s="137">
        <v>44896</v>
      </c>
      <c r="C66" s="188"/>
      <c r="D66" s="189"/>
      <c r="E66" s="136" t="str">
        <f t="shared" si="8"/>
        <v/>
      </c>
      <c r="F66" s="137">
        <v>45261</v>
      </c>
      <c r="G66" s="188"/>
      <c r="H66" s="189"/>
      <c r="I66" s="136" t="str">
        <f t="shared" si="9"/>
        <v/>
      </c>
      <c r="J66" s="137">
        <v>45627</v>
      </c>
      <c r="K66" s="188"/>
      <c r="L66" s="189"/>
      <c r="M66" s="136" t="str">
        <f t="shared" si="10"/>
        <v/>
      </c>
      <c r="N66" s="137">
        <v>45992</v>
      </c>
      <c r="O66" s="188"/>
      <c r="P66" s="189"/>
      <c r="Q66" s="136" t="str">
        <f t="shared" si="11"/>
        <v/>
      </c>
    </row>
    <row r="67" spans="2:17" ht="47.1" customHeight="1">
      <c r="B67" s="163" t="s">
        <v>232</v>
      </c>
      <c r="C67" s="361">
        <f>SUM(C55:C66)</f>
        <v>0</v>
      </c>
      <c r="D67" s="362">
        <f>SUM(D55:D66)</f>
        <v>0</v>
      </c>
      <c r="E67" s="136" t="str">
        <f>IF(C67=0,"",D67/C67)</f>
        <v/>
      </c>
      <c r="F67" s="163" t="s">
        <v>233</v>
      </c>
      <c r="G67" s="361">
        <f>SUM(G55:G66)</f>
        <v>0</v>
      </c>
      <c r="H67" s="362">
        <f>SUM(H55:H66)</f>
        <v>0</v>
      </c>
      <c r="I67" s="136" t="str">
        <f>IF(G67=0,"",H67/G67)</f>
        <v/>
      </c>
      <c r="J67" s="163" t="s">
        <v>234</v>
      </c>
      <c r="K67" s="361">
        <f>SUM(K55:K66)</f>
        <v>0</v>
      </c>
      <c r="L67" s="362">
        <f>SUM(L55:L66)</f>
        <v>0</v>
      </c>
      <c r="M67" s="136" t="str">
        <f>IF(K67=0,"",L67/K67)</f>
        <v/>
      </c>
      <c r="N67" s="163" t="s">
        <v>2141</v>
      </c>
      <c r="O67" s="361">
        <f>SUM(O55:O66)</f>
        <v>0</v>
      </c>
      <c r="P67" s="362">
        <f>SUM(P55:P66)</f>
        <v>0</v>
      </c>
      <c r="Q67" s="136" t="str">
        <f>IF(O67=0,"",P67/O67)</f>
        <v/>
      </c>
    </row>
    <row r="68" spans="2:17" ht="30" customHeight="1">
      <c r="B68" s="24"/>
      <c r="C68" s="24"/>
      <c r="D68" s="24"/>
      <c r="E68" s="24"/>
      <c r="F68" s="192"/>
      <c r="G68" s="192"/>
      <c r="H68" s="192"/>
      <c r="I68" s="192"/>
      <c r="J68" s="192"/>
      <c r="K68" s="192"/>
      <c r="L68" s="192"/>
      <c r="M68" s="192"/>
      <c r="N68" s="192"/>
    </row>
    <row r="69" spans="2:17" ht="50.1" customHeight="1">
      <c r="B69" s="571" t="s">
        <v>237</v>
      </c>
      <c r="C69" s="571"/>
      <c r="D69" s="571"/>
      <c r="E69" s="571"/>
      <c r="F69" s="192"/>
      <c r="G69" s="192"/>
      <c r="H69" s="192"/>
      <c r="I69" s="192"/>
      <c r="J69" s="192"/>
      <c r="K69" s="192"/>
      <c r="L69" s="192"/>
      <c r="M69" s="192"/>
      <c r="N69" s="192"/>
    </row>
    <row r="70" spans="2:17" ht="50.1" customHeight="1" thickBot="1">
      <c r="B70" s="147" t="s">
        <v>223</v>
      </c>
      <c r="C70" s="572" t="s">
        <v>224</v>
      </c>
      <c r="D70" s="573"/>
      <c r="E70" s="574"/>
      <c r="F70" s="192"/>
      <c r="G70" s="192"/>
      <c r="H70" s="192"/>
      <c r="I70" s="192"/>
      <c r="J70" s="192"/>
      <c r="K70" s="192"/>
      <c r="L70" s="192"/>
      <c r="M70" s="192"/>
      <c r="N70" s="192"/>
    </row>
    <row r="71" spans="2:17" ht="50.1" customHeight="1" thickBot="1">
      <c r="B71" s="229" t="s">
        <v>225</v>
      </c>
      <c r="C71" s="564" t="e">
        <f>SUM(D86,H86,L86,P86)/SUM(C86,G86,K86,O86)</f>
        <v>#DIV/0!</v>
      </c>
      <c r="D71" s="565"/>
      <c r="E71" s="566"/>
      <c r="F71" s="567" t="s">
        <v>2142</v>
      </c>
      <c r="G71" s="567"/>
      <c r="H71" s="568" t="s">
        <v>2143</v>
      </c>
      <c r="I71" s="569"/>
      <c r="J71" s="569"/>
      <c r="K71" s="569"/>
      <c r="L71" s="569"/>
      <c r="M71" s="569"/>
      <c r="N71" s="570"/>
    </row>
    <row r="72" spans="2:17" ht="40.35" customHeight="1">
      <c r="B72" s="562" t="s">
        <v>226</v>
      </c>
      <c r="C72" s="148" t="s">
        <v>227</v>
      </c>
      <c r="D72" s="562" t="s">
        <v>228</v>
      </c>
      <c r="E72" s="562" t="s">
        <v>229</v>
      </c>
      <c r="F72" s="562" t="s">
        <v>226</v>
      </c>
      <c r="G72" s="148" t="s">
        <v>227</v>
      </c>
      <c r="H72" s="562" t="s">
        <v>228</v>
      </c>
      <c r="I72" s="562" t="s">
        <v>229</v>
      </c>
      <c r="J72" s="562" t="s">
        <v>226</v>
      </c>
      <c r="K72" s="148" t="s">
        <v>227</v>
      </c>
      <c r="L72" s="562" t="s">
        <v>228</v>
      </c>
      <c r="M72" s="562" t="s">
        <v>229</v>
      </c>
      <c r="N72" s="562" t="s">
        <v>226</v>
      </c>
      <c r="O72" s="148" t="s">
        <v>227</v>
      </c>
      <c r="P72" s="562" t="s">
        <v>228</v>
      </c>
      <c r="Q72" s="562" t="s">
        <v>229</v>
      </c>
    </row>
    <row r="73" spans="2:17" ht="60.6" customHeight="1">
      <c r="B73" s="563"/>
      <c r="C73" s="187" t="s">
        <v>230</v>
      </c>
      <c r="D73" s="563"/>
      <c r="E73" s="563"/>
      <c r="F73" s="563"/>
      <c r="G73" s="187" t="s">
        <v>230</v>
      </c>
      <c r="H73" s="563"/>
      <c r="I73" s="563"/>
      <c r="J73" s="563"/>
      <c r="K73" s="187" t="s">
        <v>230</v>
      </c>
      <c r="L73" s="563"/>
      <c r="M73" s="563"/>
      <c r="N73" s="563"/>
      <c r="O73" s="187" t="s">
        <v>230</v>
      </c>
      <c r="P73" s="563"/>
      <c r="Q73" s="563"/>
    </row>
    <row r="74" spans="2:17" ht="18" customHeight="1">
      <c r="B74" s="137">
        <v>44562</v>
      </c>
      <c r="C74" s="188"/>
      <c r="D74" s="188"/>
      <c r="E74" s="136" t="str">
        <f>IF(C74=0,"",D74/C74)</f>
        <v/>
      </c>
      <c r="F74" s="137">
        <v>44927</v>
      </c>
      <c r="G74" s="188"/>
      <c r="H74" s="188"/>
      <c r="I74" s="136" t="str">
        <f>IF(G74=0,"",H74/G74)</f>
        <v/>
      </c>
      <c r="J74" s="137">
        <v>45292</v>
      </c>
      <c r="K74" s="188"/>
      <c r="L74" s="188"/>
      <c r="M74" s="136" t="str">
        <f>IF(K74=0,"",L74/K74)</f>
        <v/>
      </c>
      <c r="N74" s="137">
        <v>45658</v>
      </c>
      <c r="O74" s="188"/>
      <c r="P74" s="188"/>
      <c r="Q74" s="136" t="str">
        <f>IF(O74=0,"",P74/O74)</f>
        <v/>
      </c>
    </row>
    <row r="75" spans="2:17" ht="18" customHeight="1">
      <c r="B75" s="137">
        <v>44593</v>
      </c>
      <c r="C75" s="188"/>
      <c r="D75" s="188"/>
      <c r="E75" s="136" t="str">
        <f t="shared" ref="E75:E85" si="12">IF(C75=0,"",D75/C75)</f>
        <v/>
      </c>
      <c r="F75" s="137">
        <v>44958</v>
      </c>
      <c r="G75" s="188"/>
      <c r="H75" s="188"/>
      <c r="I75" s="136" t="str">
        <f t="shared" ref="I75:I85" si="13">IF(G75=0,"",H75/G75)</f>
        <v/>
      </c>
      <c r="J75" s="137">
        <v>45323</v>
      </c>
      <c r="K75" s="188"/>
      <c r="L75" s="188"/>
      <c r="M75" s="136" t="str">
        <f t="shared" ref="M75:M85" si="14">IF(K75=0,"",L75/K75)</f>
        <v/>
      </c>
      <c r="N75" s="137">
        <v>45689</v>
      </c>
      <c r="O75" s="188"/>
      <c r="P75" s="188"/>
      <c r="Q75" s="136" t="str">
        <f t="shared" ref="Q75:Q85" si="15">IF(O75=0,"",P75/O75)</f>
        <v/>
      </c>
    </row>
    <row r="76" spans="2:17" ht="18" customHeight="1">
      <c r="B76" s="137">
        <v>44621</v>
      </c>
      <c r="C76" s="188"/>
      <c r="D76" s="188"/>
      <c r="E76" s="136" t="str">
        <f t="shared" si="12"/>
        <v/>
      </c>
      <c r="F76" s="137">
        <v>44986</v>
      </c>
      <c r="G76" s="188"/>
      <c r="H76" s="188"/>
      <c r="I76" s="136" t="str">
        <f t="shared" si="13"/>
        <v/>
      </c>
      <c r="J76" s="137">
        <v>45352</v>
      </c>
      <c r="K76" s="188"/>
      <c r="L76" s="188"/>
      <c r="M76" s="136" t="str">
        <f t="shared" si="14"/>
        <v/>
      </c>
      <c r="N76" s="137">
        <v>45717</v>
      </c>
      <c r="O76" s="188"/>
      <c r="P76" s="188"/>
      <c r="Q76" s="136" t="str">
        <f t="shared" si="15"/>
        <v/>
      </c>
    </row>
    <row r="77" spans="2:17" ht="18" customHeight="1">
      <c r="B77" s="137">
        <v>44652</v>
      </c>
      <c r="C77" s="188"/>
      <c r="D77" s="188"/>
      <c r="E77" s="136" t="str">
        <f t="shared" si="12"/>
        <v/>
      </c>
      <c r="F77" s="137">
        <v>45017</v>
      </c>
      <c r="G77" s="188"/>
      <c r="H77" s="188"/>
      <c r="I77" s="136" t="str">
        <f t="shared" si="13"/>
        <v/>
      </c>
      <c r="J77" s="137">
        <v>45383</v>
      </c>
      <c r="K77" s="188"/>
      <c r="L77" s="188"/>
      <c r="M77" s="136" t="str">
        <f t="shared" si="14"/>
        <v/>
      </c>
      <c r="N77" s="137">
        <v>45748</v>
      </c>
      <c r="O77" s="188"/>
      <c r="P77" s="188"/>
      <c r="Q77" s="136" t="str">
        <f t="shared" si="15"/>
        <v/>
      </c>
    </row>
    <row r="78" spans="2:17" ht="18" customHeight="1">
      <c r="B78" s="137">
        <v>44682</v>
      </c>
      <c r="C78" s="188"/>
      <c r="D78" s="188"/>
      <c r="E78" s="136" t="str">
        <f t="shared" si="12"/>
        <v/>
      </c>
      <c r="F78" s="137">
        <v>45047</v>
      </c>
      <c r="G78" s="188"/>
      <c r="H78" s="188"/>
      <c r="I78" s="136" t="str">
        <f t="shared" si="13"/>
        <v/>
      </c>
      <c r="J78" s="137">
        <v>45413</v>
      </c>
      <c r="K78" s="188"/>
      <c r="L78" s="188"/>
      <c r="M78" s="136" t="str">
        <f t="shared" si="14"/>
        <v/>
      </c>
      <c r="N78" s="137">
        <v>45778</v>
      </c>
      <c r="O78" s="188"/>
      <c r="P78" s="188"/>
      <c r="Q78" s="136" t="str">
        <f t="shared" si="15"/>
        <v/>
      </c>
    </row>
    <row r="79" spans="2:17" ht="18" customHeight="1">
      <c r="B79" s="137">
        <v>44713</v>
      </c>
      <c r="C79" s="188"/>
      <c r="D79" s="188"/>
      <c r="E79" s="136" t="str">
        <f t="shared" si="12"/>
        <v/>
      </c>
      <c r="F79" s="137">
        <v>45078</v>
      </c>
      <c r="G79" s="188"/>
      <c r="H79" s="188"/>
      <c r="I79" s="136" t="str">
        <f t="shared" si="13"/>
        <v/>
      </c>
      <c r="J79" s="137">
        <v>45444</v>
      </c>
      <c r="K79" s="188"/>
      <c r="L79" s="188"/>
      <c r="M79" s="136" t="str">
        <f t="shared" si="14"/>
        <v/>
      </c>
      <c r="N79" s="137">
        <v>45809</v>
      </c>
      <c r="O79" s="188"/>
      <c r="P79" s="188"/>
      <c r="Q79" s="136" t="str">
        <f t="shared" si="15"/>
        <v/>
      </c>
    </row>
    <row r="80" spans="2:17" ht="18" customHeight="1">
      <c r="B80" s="137">
        <v>44743</v>
      </c>
      <c r="C80" s="188"/>
      <c r="D80" s="188"/>
      <c r="E80" s="136" t="str">
        <f t="shared" si="12"/>
        <v/>
      </c>
      <c r="F80" s="137">
        <v>45108</v>
      </c>
      <c r="G80" s="188"/>
      <c r="H80" s="188"/>
      <c r="I80" s="136" t="str">
        <f t="shared" si="13"/>
        <v/>
      </c>
      <c r="J80" s="137">
        <v>45474</v>
      </c>
      <c r="K80" s="188"/>
      <c r="L80" s="188"/>
      <c r="M80" s="136" t="str">
        <f t="shared" si="14"/>
        <v/>
      </c>
      <c r="N80" s="137">
        <v>45839</v>
      </c>
      <c r="O80" s="188"/>
      <c r="P80" s="188"/>
      <c r="Q80" s="136" t="str">
        <f t="shared" si="15"/>
        <v/>
      </c>
    </row>
    <row r="81" spans="2:17" ht="18" customHeight="1">
      <c r="B81" s="137">
        <v>44774</v>
      </c>
      <c r="C81" s="188"/>
      <c r="D81" s="188"/>
      <c r="E81" s="136" t="str">
        <f t="shared" si="12"/>
        <v/>
      </c>
      <c r="F81" s="137">
        <v>45139</v>
      </c>
      <c r="G81" s="188"/>
      <c r="H81" s="188"/>
      <c r="I81" s="136" t="str">
        <f t="shared" si="13"/>
        <v/>
      </c>
      <c r="J81" s="137">
        <v>45505</v>
      </c>
      <c r="K81" s="188"/>
      <c r="L81" s="188"/>
      <c r="M81" s="136" t="str">
        <f t="shared" si="14"/>
        <v/>
      </c>
      <c r="N81" s="137">
        <v>45870</v>
      </c>
      <c r="O81" s="188"/>
      <c r="P81" s="188"/>
      <c r="Q81" s="136" t="str">
        <f t="shared" si="15"/>
        <v/>
      </c>
    </row>
    <row r="82" spans="2:17" ht="18" customHeight="1">
      <c r="B82" s="137">
        <v>44805</v>
      </c>
      <c r="C82" s="188"/>
      <c r="D82" s="188"/>
      <c r="E82" s="136" t="str">
        <f t="shared" si="12"/>
        <v/>
      </c>
      <c r="F82" s="137">
        <v>45170</v>
      </c>
      <c r="G82" s="188"/>
      <c r="H82" s="188"/>
      <c r="I82" s="136" t="str">
        <f t="shared" si="13"/>
        <v/>
      </c>
      <c r="J82" s="137">
        <v>45536</v>
      </c>
      <c r="K82" s="188"/>
      <c r="L82" s="188"/>
      <c r="M82" s="136" t="str">
        <f t="shared" si="14"/>
        <v/>
      </c>
      <c r="N82" s="137">
        <v>45901</v>
      </c>
      <c r="O82" s="188"/>
      <c r="P82" s="188"/>
      <c r="Q82" s="136" t="str">
        <f t="shared" si="15"/>
        <v/>
      </c>
    </row>
    <row r="83" spans="2:17" ht="18" customHeight="1">
      <c r="B83" s="137">
        <v>44835</v>
      </c>
      <c r="C83" s="188"/>
      <c r="D83" s="189"/>
      <c r="E83" s="136" t="str">
        <f t="shared" si="12"/>
        <v/>
      </c>
      <c r="F83" s="137">
        <v>45200</v>
      </c>
      <c r="G83" s="188"/>
      <c r="H83" s="189"/>
      <c r="I83" s="136" t="str">
        <f t="shared" si="13"/>
        <v/>
      </c>
      <c r="J83" s="137">
        <v>45566</v>
      </c>
      <c r="K83" s="188"/>
      <c r="L83" s="189"/>
      <c r="M83" s="136" t="str">
        <f t="shared" si="14"/>
        <v/>
      </c>
      <c r="N83" s="137">
        <v>45931</v>
      </c>
      <c r="O83" s="188"/>
      <c r="P83" s="189"/>
      <c r="Q83" s="136" t="str">
        <f t="shared" si="15"/>
        <v/>
      </c>
    </row>
    <row r="84" spans="2:17" ht="18" customHeight="1">
      <c r="B84" s="137">
        <v>44866</v>
      </c>
      <c r="C84" s="188"/>
      <c r="D84" s="189"/>
      <c r="E84" s="136" t="str">
        <f t="shared" si="12"/>
        <v/>
      </c>
      <c r="F84" s="137">
        <v>45231</v>
      </c>
      <c r="G84" s="188"/>
      <c r="H84" s="189"/>
      <c r="I84" s="136" t="str">
        <f t="shared" si="13"/>
        <v/>
      </c>
      <c r="J84" s="137">
        <v>45597</v>
      </c>
      <c r="K84" s="188"/>
      <c r="L84" s="189"/>
      <c r="M84" s="136" t="str">
        <f t="shared" si="14"/>
        <v/>
      </c>
      <c r="N84" s="137">
        <v>45962</v>
      </c>
      <c r="O84" s="188"/>
      <c r="P84" s="189"/>
      <c r="Q84" s="136" t="str">
        <f t="shared" si="15"/>
        <v/>
      </c>
    </row>
    <row r="85" spans="2:17" ht="18" customHeight="1">
      <c r="B85" s="137">
        <v>44896</v>
      </c>
      <c r="C85" s="188"/>
      <c r="D85" s="189"/>
      <c r="E85" s="136" t="str">
        <f t="shared" si="12"/>
        <v/>
      </c>
      <c r="F85" s="137">
        <v>45261</v>
      </c>
      <c r="G85" s="188"/>
      <c r="H85" s="189"/>
      <c r="I85" s="136" t="str">
        <f t="shared" si="13"/>
        <v/>
      </c>
      <c r="J85" s="137">
        <v>45627</v>
      </c>
      <c r="K85" s="188"/>
      <c r="L85" s="189"/>
      <c r="M85" s="136" t="str">
        <f t="shared" si="14"/>
        <v/>
      </c>
      <c r="N85" s="137">
        <v>45992</v>
      </c>
      <c r="O85" s="188"/>
      <c r="P85" s="189"/>
      <c r="Q85" s="136" t="str">
        <f t="shared" si="15"/>
        <v/>
      </c>
    </row>
    <row r="86" spans="2:17" ht="43.5" customHeight="1">
      <c r="B86" s="163" t="s">
        <v>232</v>
      </c>
      <c r="C86" s="361">
        <f>SUM(C74:C85)</f>
        <v>0</v>
      </c>
      <c r="D86" s="362">
        <f>SUM(D74:D85)</f>
        <v>0</v>
      </c>
      <c r="E86" s="136" t="str">
        <f>IF(C86=0,"",D86/C86)</f>
        <v/>
      </c>
      <c r="F86" s="163" t="s">
        <v>233</v>
      </c>
      <c r="G86" s="361">
        <f>SUM(G74:G85)</f>
        <v>0</v>
      </c>
      <c r="H86" s="362">
        <f>SUM(H74:H85)</f>
        <v>0</v>
      </c>
      <c r="I86" s="136" t="str">
        <f>IF(G86=0,"",H86/G86)</f>
        <v/>
      </c>
      <c r="J86" s="163" t="s">
        <v>234</v>
      </c>
      <c r="K86" s="361">
        <f>SUM(K74:K85)</f>
        <v>0</v>
      </c>
      <c r="L86" s="362">
        <f>SUM(L74:L85)</f>
        <v>0</v>
      </c>
      <c r="M86" s="136" t="str">
        <f>IF(K86=0,"",L86/K86)</f>
        <v/>
      </c>
      <c r="N86" s="163" t="s">
        <v>2141</v>
      </c>
      <c r="O86" s="361">
        <f>SUM(O74:O85)</f>
        <v>0</v>
      </c>
      <c r="P86" s="362">
        <f>SUM(P74:P85)</f>
        <v>0</v>
      </c>
      <c r="Q86" s="136" t="str">
        <f>IF(O86=0,"",P86/O86)</f>
        <v/>
      </c>
    </row>
    <row r="87" spans="2:17" ht="30" customHeight="1">
      <c r="F87" s="192"/>
      <c r="G87" s="192"/>
      <c r="H87" s="192"/>
      <c r="I87" s="192"/>
      <c r="J87" s="192"/>
      <c r="K87" s="192"/>
      <c r="L87" s="192"/>
      <c r="M87" s="192"/>
      <c r="N87" s="192"/>
    </row>
    <row r="88" spans="2:17" ht="50.1" customHeight="1">
      <c r="B88" s="571" t="s">
        <v>238</v>
      </c>
      <c r="C88" s="571"/>
      <c r="D88" s="571"/>
      <c r="E88" s="571"/>
      <c r="F88" s="192"/>
      <c r="G88" s="192"/>
      <c r="H88" s="192"/>
      <c r="I88" s="192"/>
      <c r="J88" s="192"/>
      <c r="K88" s="192"/>
      <c r="L88" s="192"/>
      <c r="M88" s="192"/>
      <c r="N88" s="192"/>
    </row>
    <row r="89" spans="2:17" ht="50.1" customHeight="1" thickBot="1">
      <c r="B89" s="147" t="s">
        <v>223</v>
      </c>
      <c r="C89" s="572" t="s">
        <v>224</v>
      </c>
      <c r="D89" s="573"/>
      <c r="E89" s="574"/>
      <c r="F89" s="192"/>
      <c r="G89" s="192"/>
      <c r="H89" s="192"/>
      <c r="I89" s="192"/>
      <c r="J89" s="192"/>
      <c r="K89" s="192"/>
      <c r="L89" s="192"/>
      <c r="M89" s="192"/>
      <c r="N89" s="192"/>
    </row>
    <row r="90" spans="2:17" ht="50.1" customHeight="1" thickBot="1">
      <c r="B90" s="229" t="s">
        <v>225</v>
      </c>
      <c r="C90" s="564" t="e">
        <f>SUM(D105,H105,L105,P105)/SUM(C105,G105,K105,O105)</f>
        <v>#DIV/0!</v>
      </c>
      <c r="D90" s="565"/>
      <c r="E90" s="566"/>
      <c r="F90" s="567" t="s">
        <v>2142</v>
      </c>
      <c r="G90" s="567"/>
      <c r="H90" s="568" t="s">
        <v>2143</v>
      </c>
      <c r="I90" s="569"/>
      <c r="J90" s="569"/>
      <c r="K90" s="569"/>
      <c r="L90" s="569"/>
      <c r="M90" s="569"/>
      <c r="N90" s="570"/>
    </row>
    <row r="91" spans="2:17" ht="40.35" customHeight="1">
      <c r="B91" s="562" t="s">
        <v>226</v>
      </c>
      <c r="C91" s="148" t="s">
        <v>227</v>
      </c>
      <c r="D91" s="562" t="s">
        <v>228</v>
      </c>
      <c r="E91" s="562" t="s">
        <v>229</v>
      </c>
      <c r="F91" s="562" t="s">
        <v>226</v>
      </c>
      <c r="G91" s="148" t="s">
        <v>227</v>
      </c>
      <c r="H91" s="562" t="s">
        <v>228</v>
      </c>
      <c r="I91" s="562" t="s">
        <v>229</v>
      </c>
      <c r="J91" s="562" t="s">
        <v>226</v>
      </c>
      <c r="K91" s="148" t="s">
        <v>227</v>
      </c>
      <c r="L91" s="562" t="s">
        <v>228</v>
      </c>
      <c r="M91" s="562" t="s">
        <v>229</v>
      </c>
      <c r="N91" s="562" t="s">
        <v>226</v>
      </c>
      <c r="O91" s="148" t="s">
        <v>227</v>
      </c>
      <c r="P91" s="562" t="s">
        <v>228</v>
      </c>
      <c r="Q91" s="562" t="s">
        <v>229</v>
      </c>
    </row>
    <row r="92" spans="2:17" ht="60.6" customHeight="1">
      <c r="B92" s="563"/>
      <c r="C92" s="187" t="s">
        <v>230</v>
      </c>
      <c r="D92" s="563"/>
      <c r="E92" s="563"/>
      <c r="F92" s="563"/>
      <c r="G92" s="187" t="s">
        <v>230</v>
      </c>
      <c r="H92" s="563"/>
      <c r="I92" s="563"/>
      <c r="J92" s="563"/>
      <c r="K92" s="187" t="s">
        <v>230</v>
      </c>
      <c r="L92" s="563"/>
      <c r="M92" s="563"/>
      <c r="N92" s="563"/>
      <c r="O92" s="187" t="s">
        <v>230</v>
      </c>
      <c r="P92" s="563"/>
      <c r="Q92" s="563"/>
    </row>
    <row r="93" spans="2:17" ht="18" customHeight="1">
      <c r="B93" s="137">
        <v>44562</v>
      </c>
      <c r="C93" s="188"/>
      <c r="D93" s="188"/>
      <c r="E93" s="136" t="str">
        <f>IF(C93=0,"",D93/C93)</f>
        <v/>
      </c>
      <c r="F93" s="137">
        <v>44927</v>
      </c>
      <c r="G93" s="188"/>
      <c r="H93" s="188"/>
      <c r="I93" s="136" t="str">
        <f>IF(G93=0,"",H93/G93)</f>
        <v/>
      </c>
      <c r="J93" s="137">
        <v>45292</v>
      </c>
      <c r="K93" s="188"/>
      <c r="L93" s="188"/>
      <c r="M93" s="136" t="str">
        <f>IF(K93=0,"",L93/K93)</f>
        <v/>
      </c>
      <c r="N93" s="137">
        <v>45658</v>
      </c>
      <c r="O93" s="188"/>
      <c r="P93" s="188"/>
      <c r="Q93" s="136" t="str">
        <f>IF(O93=0,"",P93/O93)</f>
        <v/>
      </c>
    </row>
    <row r="94" spans="2:17" ht="18" customHeight="1">
      <c r="B94" s="137">
        <v>44593</v>
      </c>
      <c r="C94" s="188"/>
      <c r="D94" s="188"/>
      <c r="E94" s="136" t="str">
        <f t="shared" ref="E94:E104" si="16">IF(C94=0,"",D94/C94)</f>
        <v/>
      </c>
      <c r="F94" s="137">
        <v>44958</v>
      </c>
      <c r="G94" s="188"/>
      <c r="H94" s="188"/>
      <c r="I94" s="136" t="str">
        <f t="shared" ref="I94:I104" si="17">IF(G94=0,"",H94/G94)</f>
        <v/>
      </c>
      <c r="J94" s="137">
        <v>45323</v>
      </c>
      <c r="K94" s="188"/>
      <c r="L94" s="188"/>
      <c r="M94" s="136" t="str">
        <f t="shared" ref="M94:M104" si="18">IF(K94=0,"",L94/K94)</f>
        <v/>
      </c>
      <c r="N94" s="137">
        <v>45689</v>
      </c>
      <c r="O94" s="188"/>
      <c r="P94" s="188"/>
      <c r="Q94" s="136" t="str">
        <f t="shared" ref="Q94:Q104" si="19">IF(O94=0,"",P94/O94)</f>
        <v/>
      </c>
    </row>
    <row r="95" spans="2:17" ht="18" customHeight="1">
      <c r="B95" s="137">
        <v>44621</v>
      </c>
      <c r="C95" s="188"/>
      <c r="D95" s="188"/>
      <c r="E95" s="136" t="str">
        <f t="shared" si="16"/>
        <v/>
      </c>
      <c r="F95" s="137">
        <v>44986</v>
      </c>
      <c r="G95" s="188"/>
      <c r="H95" s="188"/>
      <c r="I95" s="136" t="str">
        <f t="shared" si="17"/>
        <v/>
      </c>
      <c r="J95" s="137">
        <v>45352</v>
      </c>
      <c r="K95" s="188"/>
      <c r="L95" s="188"/>
      <c r="M95" s="136" t="str">
        <f t="shared" si="18"/>
        <v/>
      </c>
      <c r="N95" s="137">
        <v>45717</v>
      </c>
      <c r="O95" s="188"/>
      <c r="P95" s="188"/>
      <c r="Q95" s="136" t="str">
        <f t="shared" si="19"/>
        <v/>
      </c>
    </row>
    <row r="96" spans="2:17" ht="18" customHeight="1">
      <c r="B96" s="137">
        <v>44652</v>
      </c>
      <c r="C96" s="188"/>
      <c r="D96" s="188"/>
      <c r="E96" s="136" t="str">
        <f t="shared" si="16"/>
        <v/>
      </c>
      <c r="F96" s="137">
        <v>45017</v>
      </c>
      <c r="G96" s="188"/>
      <c r="H96" s="188"/>
      <c r="I96" s="136" t="str">
        <f t="shared" si="17"/>
        <v/>
      </c>
      <c r="J96" s="137">
        <v>45383</v>
      </c>
      <c r="K96" s="188"/>
      <c r="L96" s="188"/>
      <c r="M96" s="136" t="str">
        <f t="shared" si="18"/>
        <v/>
      </c>
      <c r="N96" s="137">
        <v>45748</v>
      </c>
      <c r="O96" s="188"/>
      <c r="P96" s="188"/>
      <c r="Q96" s="136" t="str">
        <f t="shared" si="19"/>
        <v/>
      </c>
    </row>
    <row r="97" spans="2:17" ht="18" customHeight="1">
      <c r="B97" s="137">
        <v>44682</v>
      </c>
      <c r="C97" s="188"/>
      <c r="D97" s="188"/>
      <c r="E97" s="136" t="str">
        <f t="shared" si="16"/>
        <v/>
      </c>
      <c r="F97" s="137">
        <v>45047</v>
      </c>
      <c r="G97" s="188"/>
      <c r="H97" s="188"/>
      <c r="I97" s="136" t="str">
        <f t="shared" si="17"/>
        <v/>
      </c>
      <c r="J97" s="137">
        <v>45413</v>
      </c>
      <c r="K97" s="188"/>
      <c r="L97" s="188"/>
      <c r="M97" s="136" t="str">
        <f t="shared" si="18"/>
        <v/>
      </c>
      <c r="N97" s="137">
        <v>45778</v>
      </c>
      <c r="O97" s="188"/>
      <c r="P97" s="188"/>
      <c r="Q97" s="136" t="str">
        <f t="shared" si="19"/>
        <v/>
      </c>
    </row>
    <row r="98" spans="2:17" ht="18" customHeight="1">
      <c r="B98" s="137">
        <v>44713</v>
      </c>
      <c r="C98" s="188"/>
      <c r="D98" s="188"/>
      <c r="E98" s="136" t="str">
        <f t="shared" si="16"/>
        <v/>
      </c>
      <c r="F98" s="137">
        <v>45078</v>
      </c>
      <c r="G98" s="188"/>
      <c r="H98" s="188"/>
      <c r="I98" s="136" t="str">
        <f t="shared" si="17"/>
        <v/>
      </c>
      <c r="J98" s="137">
        <v>45444</v>
      </c>
      <c r="K98" s="188"/>
      <c r="L98" s="188"/>
      <c r="M98" s="136" t="str">
        <f t="shared" si="18"/>
        <v/>
      </c>
      <c r="N98" s="137">
        <v>45809</v>
      </c>
      <c r="O98" s="188"/>
      <c r="P98" s="188"/>
      <c r="Q98" s="136" t="str">
        <f t="shared" si="19"/>
        <v/>
      </c>
    </row>
    <row r="99" spans="2:17" ht="18" customHeight="1">
      <c r="B99" s="137">
        <v>44743</v>
      </c>
      <c r="C99" s="188"/>
      <c r="D99" s="188"/>
      <c r="E99" s="136" t="str">
        <f t="shared" si="16"/>
        <v/>
      </c>
      <c r="F99" s="137">
        <v>45108</v>
      </c>
      <c r="G99" s="188"/>
      <c r="H99" s="188"/>
      <c r="I99" s="136" t="str">
        <f t="shared" si="17"/>
        <v/>
      </c>
      <c r="J99" s="137">
        <v>45474</v>
      </c>
      <c r="K99" s="188"/>
      <c r="L99" s="188"/>
      <c r="M99" s="136" t="str">
        <f t="shared" si="18"/>
        <v/>
      </c>
      <c r="N99" s="137">
        <v>45839</v>
      </c>
      <c r="O99" s="188"/>
      <c r="P99" s="188"/>
      <c r="Q99" s="136" t="str">
        <f t="shared" si="19"/>
        <v/>
      </c>
    </row>
    <row r="100" spans="2:17" ht="18" customHeight="1">
      <c r="B100" s="137">
        <v>44774</v>
      </c>
      <c r="C100" s="188"/>
      <c r="D100" s="188"/>
      <c r="E100" s="136" t="str">
        <f t="shared" si="16"/>
        <v/>
      </c>
      <c r="F100" s="137">
        <v>45139</v>
      </c>
      <c r="G100" s="188"/>
      <c r="H100" s="188"/>
      <c r="I100" s="136" t="str">
        <f t="shared" si="17"/>
        <v/>
      </c>
      <c r="J100" s="137">
        <v>45505</v>
      </c>
      <c r="K100" s="188"/>
      <c r="L100" s="188"/>
      <c r="M100" s="136" t="str">
        <f t="shared" si="18"/>
        <v/>
      </c>
      <c r="N100" s="137">
        <v>45870</v>
      </c>
      <c r="O100" s="188"/>
      <c r="P100" s="188"/>
      <c r="Q100" s="136" t="str">
        <f t="shared" si="19"/>
        <v/>
      </c>
    </row>
    <row r="101" spans="2:17" ht="18" customHeight="1">
      <c r="B101" s="137">
        <v>44805</v>
      </c>
      <c r="C101" s="188"/>
      <c r="D101" s="188"/>
      <c r="E101" s="136" t="str">
        <f t="shared" si="16"/>
        <v/>
      </c>
      <c r="F101" s="137">
        <v>45170</v>
      </c>
      <c r="G101" s="188"/>
      <c r="H101" s="188"/>
      <c r="I101" s="136" t="str">
        <f t="shared" si="17"/>
        <v/>
      </c>
      <c r="J101" s="137">
        <v>45536</v>
      </c>
      <c r="K101" s="188"/>
      <c r="L101" s="188"/>
      <c r="M101" s="136" t="str">
        <f t="shared" si="18"/>
        <v/>
      </c>
      <c r="N101" s="137">
        <v>45901</v>
      </c>
      <c r="O101" s="188"/>
      <c r="P101" s="188"/>
      <c r="Q101" s="136" t="str">
        <f t="shared" si="19"/>
        <v/>
      </c>
    </row>
    <row r="102" spans="2:17" ht="18" customHeight="1">
      <c r="B102" s="137">
        <v>44835</v>
      </c>
      <c r="C102" s="188"/>
      <c r="D102" s="189"/>
      <c r="E102" s="136" t="str">
        <f t="shared" si="16"/>
        <v/>
      </c>
      <c r="F102" s="137">
        <v>45200</v>
      </c>
      <c r="G102" s="188"/>
      <c r="H102" s="189"/>
      <c r="I102" s="136" t="str">
        <f t="shared" si="17"/>
        <v/>
      </c>
      <c r="J102" s="137">
        <v>45566</v>
      </c>
      <c r="K102" s="188"/>
      <c r="L102" s="189"/>
      <c r="M102" s="136" t="str">
        <f t="shared" si="18"/>
        <v/>
      </c>
      <c r="N102" s="137">
        <v>45931</v>
      </c>
      <c r="O102" s="188"/>
      <c r="P102" s="189"/>
      <c r="Q102" s="136" t="str">
        <f t="shared" si="19"/>
        <v/>
      </c>
    </row>
    <row r="103" spans="2:17" ht="18" customHeight="1">
      <c r="B103" s="137">
        <v>44866</v>
      </c>
      <c r="C103" s="188"/>
      <c r="D103" s="189"/>
      <c r="E103" s="136" t="str">
        <f t="shared" si="16"/>
        <v/>
      </c>
      <c r="F103" s="137">
        <v>45231</v>
      </c>
      <c r="G103" s="188"/>
      <c r="H103" s="189"/>
      <c r="I103" s="136" t="str">
        <f t="shared" si="17"/>
        <v/>
      </c>
      <c r="J103" s="137">
        <v>45597</v>
      </c>
      <c r="K103" s="188"/>
      <c r="L103" s="189"/>
      <c r="M103" s="136" t="str">
        <f t="shared" si="18"/>
        <v/>
      </c>
      <c r="N103" s="137">
        <v>45962</v>
      </c>
      <c r="O103" s="188"/>
      <c r="P103" s="189"/>
      <c r="Q103" s="136" t="str">
        <f t="shared" si="19"/>
        <v/>
      </c>
    </row>
    <row r="104" spans="2:17" ht="18" customHeight="1">
      <c r="B104" s="137">
        <v>44896</v>
      </c>
      <c r="C104" s="188"/>
      <c r="D104" s="189"/>
      <c r="E104" s="136" t="str">
        <f t="shared" si="16"/>
        <v/>
      </c>
      <c r="F104" s="137">
        <v>45261</v>
      </c>
      <c r="G104" s="188"/>
      <c r="H104" s="189"/>
      <c r="I104" s="136" t="str">
        <f t="shared" si="17"/>
        <v/>
      </c>
      <c r="J104" s="137">
        <v>45627</v>
      </c>
      <c r="K104" s="188"/>
      <c r="L104" s="189"/>
      <c r="M104" s="136" t="str">
        <f t="shared" si="18"/>
        <v/>
      </c>
      <c r="N104" s="137">
        <v>45992</v>
      </c>
      <c r="O104" s="188"/>
      <c r="P104" s="189"/>
      <c r="Q104" s="136" t="str">
        <f t="shared" si="19"/>
        <v/>
      </c>
    </row>
    <row r="105" spans="2:17" ht="50.1" customHeight="1">
      <c r="B105" s="163" t="s">
        <v>232</v>
      </c>
      <c r="C105" s="361">
        <f>SUM(C93:C104)</f>
        <v>0</v>
      </c>
      <c r="D105" s="362">
        <f>SUM(D93:D104)</f>
        <v>0</v>
      </c>
      <c r="E105" s="136" t="str">
        <f>IF(C105=0,"",D105/C105)</f>
        <v/>
      </c>
      <c r="F105" s="163" t="s">
        <v>233</v>
      </c>
      <c r="G105" s="361">
        <f>SUM(G93:G104)</f>
        <v>0</v>
      </c>
      <c r="H105" s="362">
        <f>SUM(H93:H104)</f>
        <v>0</v>
      </c>
      <c r="I105" s="136" t="str">
        <f>IF(G105=0,"",H105/G105)</f>
        <v/>
      </c>
      <c r="J105" s="163" t="s">
        <v>234</v>
      </c>
      <c r="K105" s="361">
        <f>SUM(K93:K104)</f>
        <v>0</v>
      </c>
      <c r="L105" s="362">
        <f>SUM(L93:L104)</f>
        <v>0</v>
      </c>
      <c r="M105" s="136" t="str">
        <f>IF(K105=0,"",L105/K105)</f>
        <v/>
      </c>
      <c r="N105" s="163" t="s">
        <v>2141</v>
      </c>
      <c r="O105" s="361">
        <f>SUM(O93:O104)</f>
        <v>0</v>
      </c>
      <c r="P105" s="362">
        <f>SUM(P93:P104)</f>
        <v>0</v>
      </c>
      <c r="Q105" s="136" t="str">
        <f>IF(O105=0,"",P105/O105)</f>
        <v/>
      </c>
    </row>
    <row r="106" spans="2:17" ht="30" customHeight="1">
      <c r="F106" s="192"/>
      <c r="G106" s="192"/>
      <c r="H106" s="192"/>
      <c r="I106" s="192"/>
      <c r="J106" s="192"/>
      <c r="K106" s="192"/>
      <c r="L106" s="192"/>
      <c r="M106" s="192"/>
      <c r="N106" s="192"/>
    </row>
    <row r="107" spans="2:17" ht="50.1" customHeight="1">
      <c r="B107" s="571" t="s">
        <v>239</v>
      </c>
      <c r="C107" s="571"/>
      <c r="D107" s="571"/>
      <c r="E107" s="571"/>
      <c r="F107" s="192"/>
      <c r="G107" s="192"/>
      <c r="H107" s="192"/>
      <c r="I107" s="192"/>
      <c r="J107" s="192"/>
      <c r="K107" s="192"/>
      <c r="L107" s="192"/>
      <c r="M107" s="192"/>
      <c r="N107" s="192"/>
    </row>
    <row r="108" spans="2:17" ht="50.1" customHeight="1" thickBot="1">
      <c r="B108" s="147" t="s">
        <v>223</v>
      </c>
      <c r="C108" s="572" t="s">
        <v>224</v>
      </c>
      <c r="D108" s="573"/>
      <c r="E108" s="574"/>
      <c r="F108" s="192"/>
      <c r="G108" s="192"/>
      <c r="H108" s="192"/>
      <c r="I108" s="192"/>
      <c r="J108" s="192"/>
      <c r="K108" s="192"/>
      <c r="L108" s="192"/>
      <c r="M108" s="192"/>
      <c r="N108" s="192"/>
    </row>
    <row r="109" spans="2:17" ht="50.1" customHeight="1" thickBot="1">
      <c r="B109" s="229" t="s">
        <v>225</v>
      </c>
      <c r="C109" s="564" t="e">
        <f>SUM(D124,H124,L124,P124)/SUM(C124,G124,K124,O124)</f>
        <v>#DIV/0!</v>
      </c>
      <c r="D109" s="565"/>
      <c r="E109" s="566"/>
      <c r="F109" s="567" t="s">
        <v>2142</v>
      </c>
      <c r="G109" s="567"/>
      <c r="H109" s="568" t="s">
        <v>2143</v>
      </c>
      <c r="I109" s="569"/>
      <c r="J109" s="569"/>
      <c r="K109" s="569"/>
      <c r="L109" s="569"/>
      <c r="M109" s="569"/>
      <c r="N109" s="570"/>
    </row>
    <row r="110" spans="2:17" ht="40.35" customHeight="1">
      <c r="B110" s="562" t="s">
        <v>226</v>
      </c>
      <c r="C110" s="148" t="s">
        <v>227</v>
      </c>
      <c r="D110" s="562" t="s">
        <v>228</v>
      </c>
      <c r="E110" s="562" t="s">
        <v>229</v>
      </c>
      <c r="F110" s="562" t="s">
        <v>226</v>
      </c>
      <c r="G110" s="148" t="s">
        <v>227</v>
      </c>
      <c r="H110" s="562" t="s">
        <v>228</v>
      </c>
      <c r="I110" s="562" t="s">
        <v>229</v>
      </c>
      <c r="J110" s="562" t="s">
        <v>226</v>
      </c>
      <c r="K110" s="148" t="s">
        <v>227</v>
      </c>
      <c r="L110" s="562" t="s">
        <v>228</v>
      </c>
      <c r="M110" s="562" t="s">
        <v>229</v>
      </c>
      <c r="N110" s="562" t="s">
        <v>226</v>
      </c>
      <c r="O110" s="148" t="s">
        <v>227</v>
      </c>
      <c r="P110" s="562" t="s">
        <v>228</v>
      </c>
      <c r="Q110" s="562" t="s">
        <v>229</v>
      </c>
    </row>
    <row r="111" spans="2:17" ht="60.6" customHeight="1">
      <c r="B111" s="563"/>
      <c r="C111" s="187" t="s">
        <v>230</v>
      </c>
      <c r="D111" s="563"/>
      <c r="E111" s="563"/>
      <c r="F111" s="563"/>
      <c r="G111" s="187" t="s">
        <v>230</v>
      </c>
      <c r="H111" s="563"/>
      <c r="I111" s="563"/>
      <c r="J111" s="563"/>
      <c r="K111" s="187" t="s">
        <v>230</v>
      </c>
      <c r="L111" s="563"/>
      <c r="M111" s="563"/>
      <c r="N111" s="563"/>
      <c r="O111" s="187" t="s">
        <v>230</v>
      </c>
      <c r="P111" s="563"/>
      <c r="Q111" s="563"/>
    </row>
    <row r="112" spans="2:17" ht="18" customHeight="1">
      <c r="B112" s="137">
        <v>44562</v>
      </c>
      <c r="C112" s="188"/>
      <c r="D112" s="188"/>
      <c r="E112" s="136" t="str">
        <f>IF(C112=0,"",D112/C112)</f>
        <v/>
      </c>
      <c r="F112" s="137">
        <v>44927</v>
      </c>
      <c r="G112" s="188"/>
      <c r="H112" s="188"/>
      <c r="I112" s="136" t="str">
        <f>IF(G112=0,"",H112/G112)</f>
        <v/>
      </c>
      <c r="J112" s="137">
        <v>45292</v>
      </c>
      <c r="K112" s="188"/>
      <c r="L112" s="188"/>
      <c r="M112" s="136" t="str">
        <f>IF(K112=0,"",L112/K112)</f>
        <v/>
      </c>
      <c r="N112" s="137">
        <v>45658</v>
      </c>
      <c r="O112" s="188"/>
      <c r="P112" s="188"/>
      <c r="Q112" s="136" t="str">
        <f>IF(O112=0,"",P112/O112)</f>
        <v/>
      </c>
    </row>
    <row r="113" spans="2:17" ht="18" customHeight="1">
      <c r="B113" s="137">
        <v>44593</v>
      </c>
      <c r="C113" s="188"/>
      <c r="D113" s="188"/>
      <c r="E113" s="136" t="str">
        <f t="shared" ref="E113:E123" si="20">IF(C113=0,"",D113/C113)</f>
        <v/>
      </c>
      <c r="F113" s="137">
        <v>44958</v>
      </c>
      <c r="G113" s="188"/>
      <c r="H113" s="188"/>
      <c r="I113" s="136" t="str">
        <f t="shared" ref="I113:I123" si="21">IF(G113=0,"",H113/G113)</f>
        <v/>
      </c>
      <c r="J113" s="137">
        <v>45323</v>
      </c>
      <c r="K113" s="188"/>
      <c r="L113" s="188"/>
      <c r="M113" s="136" t="str">
        <f t="shared" ref="M113:M123" si="22">IF(K113=0,"",L113/K113)</f>
        <v/>
      </c>
      <c r="N113" s="137">
        <v>45689</v>
      </c>
      <c r="O113" s="188"/>
      <c r="P113" s="188"/>
      <c r="Q113" s="136" t="str">
        <f t="shared" ref="Q113:Q123" si="23">IF(O113=0,"",P113/O113)</f>
        <v/>
      </c>
    </row>
    <row r="114" spans="2:17" ht="18" customHeight="1">
      <c r="B114" s="137">
        <v>44621</v>
      </c>
      <c r="C114" s="188"/>
      <c r="D114" s="188"/>
      <c r="E114" s="136" t="str">
        <f t="shared" si="20"/>
        <v/>
      </c>
      <c r="F114" s="137">
        <v>44986</v>
      </c>
      <c r="G114" s="188"/>
      <c r="H114" s="188"/>
      <c r="I114" s="136" t="str">
        <f t="shared" si="21"/>
        <v/>
      </c>
      <c r="J114" s="137">
        <v>45352</v>
      </c>
      <c r="K114" s="188"/>
      <c r="L114" s="188"/>
      <c r="M114" s="136" t="str">
        <f t="shared" si="22"/>
        <v/>
      </c>
      <c r="N114" s="137">
        <v>45717</v>
      </c>
      <c r="O114" s="188"/>
      <c r="P114" s="188"/>
      <c r="Q114" s="136" t="str">
        <f t="shared" si="23"/>
        <v/>
      </c>
    </row>
    <row r="115" spans="2:17" ht="18" customHeight="1">
      <c r="B115" s="137">
        <v>44652</v>
      </c>
      <c r="C115" s="188"/>
      <c r="D115" s="188"/>
      <c r="E115" s="136" t="str">
        <f t="shared" si="20"/>
        <v/>
      </c>
      <c r="F115" s="137">
        <v>45017</v>
      </c>
      <c r="G115" s="188"/>
      <c r="H115" s="188"/>
      <c r="I115" s="136" t="str">
        <f t="shared" si="21"/>
        <v/>
      </c>
      <c r="J115" s="137">
        <v>45383</v>
      </c>
      <c r="K115" s="188"/>
      <c r="L115" s="188"/>
      <c r="M115" s="136" t="str">
        <f t="shared" si="22"/>
        <v/>
      </c>
      <c r="N115" s="137">
        <v>45748</v>
      </c>
      <c r="O115" s="188"/>
      <c r="P115" s="188"/>
      <c r="Q115" s="136" t="str">
        <f t="shared" si="23"/>
        <v/>
      </c>
    </row>
    <row r="116" spans="2:17" ht="18" customHeight="1">
      <c r="B116" s="137">
        <v>44682</v>
      </c>
      <c r="C116" s="188"/>
      <c r="D116" s="188"/>
      <c r="E116" s="136" t="str">
        <f t="shared" si="20"/>
        <v/>
      </c>
      <c r="F116" s="137">
        <v>45047</v>
      </c>
      <c r="G116" s="188"/>
      <c r="H116" s="188"/>
      <c r="I116" s="136" t="str">
        <f t="shared" si="21"/>
        <v/>
      </c>
      <c r="J116" s="137">
        <v>45413</v>
      </c>
      <c r="K116" s="188"/>
      <c r="L116" s="188"/>
      <c r="M116" s="136" t="str">
        <f t="shared" si="22"/>
        <v/>
      </c>
      <c r="N116" s="137">
        <v>45778</v>
      </c>
      <c r="O116" s="188"/>
      <c r="P116" s="188"/>
      <c r="Q116" s="136" t="str">
        <f t="shared" si="23"/>
        <v/>
      </c>
    </row>
    <row r="117" spans="2:17" ht="18" customHeight="1">
      <c r="B117" s="137">
        <v>44713</v>
      </c>
      <c r="C117" s="188"/>
      <c r="D117" s="188"/>
      <c r="E117" s="136" t="str">
        <f t="shared" si="20"/>
        <v/>
      </c>
      <c r="F117" s="137">
        <v>45078</v>
      </c>
      <c r="G117" s="188"/>
      <c r="H117" s="188"/>
      <c r="I117" s="136" t="str">
        <f t="shared" si="21"/>
        <v/>
      </c>
      <c r="J117" s="137">
        <v>45444</v>
      </c>
      <c r="K117" s="188"/>
      <c r="L117" s="188"/>
      <c r="M117" s="136" t="str">
        <f t="shared" si="22"/>
        <v/>
      </c>
      <c r="N117" s="137">
        <v>45809</v>
      </c>
      <c r="O117" s="188"/>
      <c r="P117" s="188"/>
      <c r="Q117" s="136" t="str">
        <f t="shared" si="23"/>
        <v/>
      </c>
    </row>
    <row r="118" spans="2:17" ht="18" customHeight="1">
      <c r="B118" s="137">
        <v>44743</v>
      </c>
      <c r="C118" s="188"/>
      <c r="D118" s="188"/>
      <c r="E118" s="136" t="str">
        <f t="shared" si="20"/>
        <v/>
      </c>
      <c r="F118" s="137">
        <v>45108</v>
      </c>
      <c r="G118" s="188"/>
      <c r="H118" s="188"/>
      <c r="I118" s="136" t="str">
        <f t="shared" si="21"/>
        <v/>
      </c>
      <c r="J118" s="137">
        <v>45474</v>
      </c>
      <c r="K118" s="188"/>
      <c r="L118" s="188"/>
      <c r="M118" s="136" t="str">
        <f t="shared" si="22"/>
        <v/>
      </c>
      <c r="N118" s="137">
        <v>45839</v>
      </c>
      <c r="O118" s="188"/>
      <c r="P118" s="188"/>
      <c r="Q118" s="136" t="str">
        <f t="shared" si="23"/>
        <v/>
      </c>
    </row>
    <row r="119" spans="2:17" ht="18" customHeight="1">
      <c r="B119" s="137">
        <v>44774</v>
      </c>
      <c r="C119" s="188"/>
      <c r="D119" s="188"/>
      <c r="E119" s="136" t="str">
        <f t="shared" si="20"/>
        <v/>
      </c>
      <c r="F119" s="137">
        <v>45139</v>
      </c>
      <c r="G119" s="188"/>
      <c r="H119" s="188"/>
      <c r="I119" s="136" t="str">
        <f t="shared" si="21"/>
        <v/>
      </c>
      <c r="J119" s="137">
        <v>45505</v>
      </c>
      <c r="K119" s="188"/>
      <c r="L119" s="188"/>
      <c r="M119" s="136" t="str">
        <f t="shared" si="22"/>
        <v/>
      </c>
      <c r="N119" s="137">
        <v>45870</v>
      </c>
      <c r="O119" s="188"/>
      <c r="P119" s="188"/>
      <c r="Q119" s="136" t="str">
        <f t="shared" si="23"/>
        <v/>
      </c>
    </row>
    <row r="120" spans="2:17" ht="18" customHeight="1">
      <c r="B120" s="137">
        <v>44805</v>
      </c>
      <c r="C120" s="188"/>
      <c r="D120" s="188"/>
      <c r="E120" s="136" t="str">
        <f t="shared" si="20"/>
        <v/>
      </c>
      <c r="F120" s="137">
        <v>45170</v>
      </c>
      <c r="G120" s="188"/>
      <c r="H120" s="188"/>
      <c r="I120" s="136" t="str">
        <f t="shared" si="21"/>
        <v/>
      </c>
      <c r="J120" s="137">
        <v>45536</v>
      </c>
      <c r="K120" s="188"/>
      <c r="L120" s="188"/>
      <c r="M120" s="136" t="str">
        <f t="shared" si="22"/>
        <v/>
      </c>
      <c r="N120" s="137">
        <v>45901</v>
      </c>
      <c r="O120" s="188"/>
      <c r="P120" s="188"/>
      <c r="Q120" s="136" t="str">
        <f t="shared" si="23"/>
        <v/>
      </c>
    </row>
    <row r="121" spans="2:17" ht="18" customHeight="1">
      <c r="B121" s="137">
        <v>44835</v>
      </c>
      <c r="C121" s="188"/>
      <c r="D121" s="189"/>
      <c r="E121" s="136" t="str">
        <f t="shared" si="20"/>
        <v/>
      </c>
      <c r="F121" s="137">
        <v>45200</v>
      </c>
      <c r="G121" s="188"/>
      <c r="H121" s="189"/>
      <c r="I121" s="136" t="str">
        <f t="shared" si="21"/>
        <v/>
      </c>
      <c r="J121" s="137">
        <v>45566</v>
      </c>
      <c r="K121" s="188"/>
      <c r="L121" s="189"/>
      <c r="M121" s="136" t="str">
        <f t="shared" si="22"/>
        <v/>
      </c>
      <c r="N121" s="137">
        <v>45931</v>
      </c>
      <c r="O121" s="188"/>
      <c r="P121" s="189"/>
      <c r="Q121" s="136" t="str">
        <f t="shared" si="23"/>
        <v/>
      </c>
    </row>
    <row r="122" spans="2:17" ht="18" customHeight="1">
      <c r="B122" s="137">
        <v>44866</v>
      </c>
      <c r="C122" s="188"/>
      <c r="D122" s="189"/>
      <c r="E122" s="136" t="str">
        <f t="shared" si="20"/>
        <v/>
      </c>
      <c r="F122" s="137">
        <v>45231</v>
      </c>
      <c r="G122" s="188"/>
      <c r="H122" s="189"/>
      <c r="I122" s="136" t="str">
        <f t="shared" si="21"/>
        <v/>
      </c>
      <c r="J122" s="137">
        <v>45597</v>
      </c>
      <c r="K122" s="188"/>
      <c r="L122" s="189"/>
      <c r="M122" s="136" t="str">
        <f t="shared" si="22"/>
        <v/>
      </c>
      <c r="N122" s="137">
        <v>45962</v>
      </c>
      <c r="O122" s="188"/>
      <c r="P122" s="189"/>
      <c r="Q122" s="136" t="str">
        <f t="shared" si="23"/>
        <v/>
      </c>
    </row>
    <row r="123" spans="2:17" ht="18" customHeight="1">
      <c r="B123" s="137">
        <v>44896</v>
      </c>
      <c r="C123" s="188"/>
      <c r="D123" s="189"/>
      <c r="E123" s="136" t="str">
        <f t="shared" si="20"/>
        <v/>
      </c>
      <c r="F123" s="137">
        <v>45261</v>
      </c>
      <c r="G123" s="188"/>
      <c r="H123" s="189"/>
      <c r="I123" s="136" t="str">
        <f t="shared" si="21"/>
        <v/>
      </c>
      <c r="J123" s="137">
        <v>45627</v>
      </c>
      <c r="K123" s="188"/>
      <c r="L123" s="189"/>
      <c r="M123" s="136" t="str">
        <f t="shared" si="22"/>
        <v/>
      </c>
      <c r="N123" s="137">
        <v>45992</v>
      </c>
      <c r="O123" s="188"/>
      <c r="P123" s="189"/>
      <c r="Q123" s="136" t="str">
        <f t="shared" si="23"/>
        <v/>
      </c>
    </row>
    <row r="124" spans="2:17" ht="47.1" customHeight="1">
      <c r="B124" s="163" t="s">
        <v>232</v>
      </c>
      <c r="C124" s="361">
        <f>SUM(C112:C123)</f>
        <v>0</v>
      </c>
      <c r="D124" s="362">
        <f>SUM(D112:D123)</f>
        <v>0</v>
      </c>
      <c r="E124" s="136" t="str">
        <f>IF(C124=0,"",D124/C124)</f>
        <v/>
      </c>
      <c r="F124" s="163" t="s">
        <v>233</v>
      </c>
      <c r="G124" s="361">
        <f>SUM(G112:G123)</f>
        <v>0</v>
      </c>
      <c r="H124" s="362">
        <f>SUM(H112:H123)</f>
        <v>0</v>
      </c>
      <c r="I124" s="136" t="str">
        <f>IF(G124=0,"",H124/G124)</f>
        <v/>
      </c>
      <c r="J124" s="163" t="s">
        <v>234</v>
      </c>
      <c r="K124" s="361">
        <f>SUM(K112:K123)</f>
        <v>0</v>
      </c>
      <c r="L124" s="362">
        <f>SUM(L112:L123)</f>
        <v>0</v>
      </c>
      <c r="M124" s="136" t="str">
        <f>IF(K124=0,"",L124/K124)</f>
        <v/>
      </c>
      <c r="N124" s="163" t="s">
        <v>2141</v>
      </c>
      <c r="O124" s="361">
        <f>SUM(O112:O123)</f>
        <v>0</v>
      </c>
      <c r="P124" s="362">
        <f>SUM(P112:P123)</f>
        <v>0</v>
      </c>
      <c r="Q124" s="136" t="str">
        <f>IF(O124=0,"",P124/O124)</f>
        <v/>
      </c>
    </row>
    <row r="125" spans="2:17">
      <c r="F125" s="192"/>
      <c r="G125" s="192"/>
      <c r="H125" s="192"/>
      <c r="I125" s="192"/>
      <c r="J125" s="192"/>
      <c r="K125" s="192"/>
      <c r="L125" s="192"/>
      <c r="M125" s="192"/>
      <c r="N125" s="192"/>
    </row>
    <row r="126" spans="2:17">
      <c r="F126" s="192"/>
      <c r="G126" s="192"/>
      <c r="H126" s="192"/>
      <c r="I126" s="192"/>
      <c r="J126" s="192"/>
      <c r="K126" s="192"/>
      <c r="L126" s="192"/>
      <c r="M126" s="192"/>
      <c r="N126" s="192"/>
    </row>
    <row r="127" spans="2:17">
      <c r="B127" s="584" t="s">
        <v>240</v>
      </c>
      <c r="C127" s="585"/>
      <c r="D127" s="585"/>
      <c r="E127" s="586"/>
      <c r="F127" s="192"/>
      <c r="G127" s="192"/>
      <c r="H127" s="192"/>
      <c r="I127" s="192"/>
      <c r="J127" s="192"/>
      <c r="K127" s="192"/>
      <c r="L127" s="192"/>
      <c r="M127" s="192"/>
      <c r="N127" s="192"/>
    </row>
    <row r="128" spans="2:17">
      <c r="B128" s="587"/>
      <c r="C128" s="588"/>
      <c r="D128" s="588"/>
      <c r="E128" s="589"/>
      <c r="F128" s="192"/>
      <c r="G128" s="192"/>
      <c r="H128" s="192"/>
      <c r="I128" s="192"/>
      <c r="J128" s="192"/>
      <c r="K128" s="192"/>
      <c r="L128" s="192"/>
      <c r="M128" s="192"/>
      <c r="N128" s="192"/>
    </row>
    <row r="129" spans="6:14">
      <c r="F129" s="192"/>
      <c r="G129" s="192"/>
      <c r="H129" s="192"/>
      <c r="I129" s="192"/>
      <c r="J129" s="192"/>
      <c r="K129" s="192"/>
      <c r="L129" s="192"/>
      <c r="M129" s="192"/>
      <c r="N129" s="192"/>
    </row>
    <row r="130" spans="6:14">
      <c r="F130" s="192"/>
      <c r="G130" s="192"/>
      <c r="H130" s="192"/>
      <c r="I130" s="192"/>
      <c r="J130" s="192"/>
      <c r="K130" s="192"/>
      <c r="L130" s="192"/>
      <c r="M130" s="192"/>
      <c r="N130" s="192"/>
    </row>
    <row r="131" spans="6:14">
      <c r="F131" s="192"/>
      <c r="G131" s="192"/>
      <c r="H131" s="192"/>
      <c r="I131" s="192"/>
      <c r="J131" s="192"/>
      <c r="K131" s="192"/>
      <c r="L131" s="192"/>
      <c r="M131" s="192"/>
      <c r="N131" s="192"/>
    </row>
    <row r="132" spans="6:14">
      <c r="F132" s="192"/>
      <c r="G132" s="192"/>
      <c r="H132" s="192"/>
      <c r="I132" s="192"/>
      <c r="J132" s="192"/>
      <c r="K132" s="192"/>
      <c r="L132" s="192"/>
      <c r="M132" s="192"/>
      <c r="N132" s="192"/>
    </row>
    <row r="133" spans="6:14">
      <c r="F133" s="192"/>
      <c r="G133" s="192"/>
      <c r="H133" s="192"/>
      <c r="I133" s="192"/>
      <c r="J133" s="192"/>
      <c r="K133" s="192"/>
      <c r="L133" s="192"/>
      <c r="M133" s="192"/>
      <c r="N133" s="192"/>
    </row>
    <row r="134" spans="6:14">
      <c r="F134" s="192"/>
      <c r="G134" s="192"/>
      <c r="H134" s="192"/>
      <c r="I134" s="192"/>
      <c r="J134" s="192"/>
      <c r="K134" s="192"/>
      <c r="L134" s="192"/>
      <c r="M134" s="192"/>
      <c r="N134" s="192"/>
    </row>
    <row r="135" spans="6:14">
      <c r="F135" s="192"/>
      <c r="G135" s="192"/>
      <c r="H135" s="192"/>
      <c r="I135" s="192"/>
      <c r="J135" s="192"/>
      <c r="K135" s="192"/>
      <c r="L135" s="192"/>
      <c r="M135" s="192"/>
      <c r="N135" s="192"/>
    </row>
    <row r="136" spans="6:14">
      <c r="F136" s="192"/>
      <c r="G136" s="192"/>
      <c r="H136" s="192"/>
      <c r="I136" s="192"/>
      <c r="J136" s="192"/>
      <c r="K136" s="192"/>
      <c r="L136" s="192"/>
      <c r="M136" s="192"/>
      <c r="N136" s="192"/>
    </row>
    <row r="137" spans="6:14">
      <c r="F137" s="192"/>
      <c r="G137" s="192"/>
      <c r="H137" s="192"/>
      <c r="I137" s="192"/>
      <c r="J137" s="192"/>
      <c r="K137" s="192"/>
      <c r="L137" s="192"/>
      <c r="M137" s="192"/>
      <c r="N137" s="192"/>
    </row>
    <row r="138" spans="6:14">
      <c r="F138" s="192"/>
      <c r="G138" s="192"/>
      <c r="H138" s="192"/>
      <c r="I138" s="192"/>
      <c r="J138" s="192"/>
      <c r="K138" s="192"/>
      <c r="L138" s="192"/>
      <c r="M138" s="192"/>
      <c r="N138" s="192"/>
    </row>
    <row r="139" spans="6:14">
      <c r="F139" s="192"/>
      <c r="G139" s="192"/>
      <c r="H139" s="192"/>
      <c r="I139" s="192"/>
      <c r="J139" s="192"/>
      <c r="K139" s="192"/>
      <c r="L139" s="192"/>
      <c r="M139" s="192"/>
      <c r="N139" s="192"/>
    </row>
    <row r="140" spans="6:14">
      <c r="F140" s="192"/>
      <c r="G140" s="192"/>
      <c r="H140" s="192"/>
      <c r="I140" s="192"/>
      <c r="J140" s="192"/>
      <c r="K140" s="192"/>
      <c r="L140" s="192"/>
      <c r="M140" s="192"/>
      <c r="N140" s="192"/>
    </row>
    <row r="141" spans="6:14">
      <c r="F141" s="192"/>
      <c r="G141" s="192"/>
      <c r="H141" s="192"/>
      <c r="I141" s="192"/>
      <c r="J141" s="192"/>
      <c r="K141" s="192"/>
      <c r="L141" s="192"/>
      <c r="M141" s="192"/>
      <c r="N141" s="192"/>
    </row>
  </sheetData>
  <mergeCells count="110">
    <mergeCell ref="B34:B35"/>
    <mergeCell ref="D34:D35"/>
    <mergeCell ref="E34:E35"/>
    <mergeCell ref="B69:E69"/>
    <mergeCell ref="B72:B73"/>
    <mergeCell ref="F14:G14"/>
    <mergeCell ref="B127:E128"/>
    <mergeCell ref="D72:D73"/>
    <mergeCell ref="E72:E73"/>
    <mergeCell ref="C70:E70"/>
    <mergeCell ref="B107:E107"/>
    <mergeCell ref="B110:B111"/>
    <mergeCell ref="D110:D111"/>
    <mergeCell ref="E110:E111"/>
    <mergeCell ref="C108:E108"/>
    <mergeCell ref="C33:E33"/>
    <mergeCell ref="B91:B92"/>
    <mergeCell ref="D91:D92"/>
    <mergeCell ref="E91:E92"/>
    <mergeCell ref="C89:E89"/>
    <mergeCell ref="B50:E50"/>
    <mergeCell ref="B53:B54"/>
    <mergeCell ref="D53:D54"/>
    <mergeCell ref="E53:E54"/>
    <mergeCell ref="C13:E13"/>
    <mergeCell ref="C32:E32"/>
    <mergeCell ref="B2:E2"/>
    <mergeCell ref="B10:E10"/>
    <mergeCell ref="B12:E12"/>
    <mergeCell ref="B31:E31"/>
    <mergeCell ref="B15:B16"/>
    <mergeCell ref="D15:D16"/>
    <mergeCell ref="B5:B7"/>
    <mergeCell ref="C7:E7"/>
    <mergeCell ref="C5:E5"/>
    <mergeCell ref="C6:E6"/>
    <mergeCell ref="B3:E3"/>
    <mergeCell ref="M15:M16"/>
    <mergeCell ref="N15:N16"/>
    <mergeCell ref="P15:P16"/>
    <mergeCell ref="Q15:Q16"/>
    <mergeCell ref="C14:E14"/>
    <mergeCell ref="F15:F16"/>
    <mergeCell ref="H15:H16"/>
    <mergeCell ref="I15:I16"/>
    <mergeCell ref="J15:J16"/>
    <mergeCell ref="L15:L16"/>
    <mergeCell ref="E15:E16"/>
    <mergeCell ref="H14:N14"/>
    <mergeCell ref="P34:P35"/>
    <mergeCell ref="Q34:Q35"/>
    <mergeCell ref="C52:E52"/>
    <mergeCell ref="F52:G52"/>
    <mergeCell ref="H52:N52"/>
    <mergeCell ref="F33:G33"/>
    <mergeCell ref="H33:N33"/>
    <mergeCell ref="F34:F35"/>
    <mergeCell ref="H34:H35"/>
    <mergeCell ref="I34:I35"/>
    <mergeCell ref="J34:J35"/>
    <mergeCell ref="L34:L35"/>
    <mergeCell ref="M34:M35"/>
    <mergeCell ref="N34:N35"/>
    <mergeCell ref="C51:E51"/>
    <mergeCell ref="P53:P54"/>
    <mergeCell ref="Q53:Q54"/>
    <mergeCell ref="C71:E71"/>
    <mergeCell ref="F71:G71"/>
    <mergeCell ref="H71:N71"/>
    <mergeCell ref="F53:F54"/>
    <mergeCell ref="H53:H54"/>
    <mergeCell ref="I53:I54"/>
    <mergeCell ref="J53:J54"/>
    <mergeCell ref="L53:L54"/>
    <mergeCell ref="M53:M54"/>
    <mergeCell ref="N53:N54"/>
    <mergeCell ref="Q72:Q73"/>
    <mergeCell ref="C90:E90"/>
    <mergeCell ref="F90:G90"/>
    <mergeCell ref="H90:N90"/>
    <mergeCell ref="F72:F73"/>
    <mergeCell ref="H72:H73"/>
    <mergeCell ref="I72:I73"/>
    <mergeCell ref="J72:J73"/>
    <mergeCell ref="L72:L73"/>
    <mergeCell ref="M72:M73"/>
    <mergeCell ref="N72:N73"/>
    <mergeCell ref="B88:E88"/>
    <mergeCell ref="C109:E109"/>
    <mergeCell ref="F109:G109"/>
    <mergeCell ref="H109:N109"/>
    <mergeCell ref="F91:F92"/>
    <mergeCell ref="H91:H92"/>
    <mergeCell ref="I91:I92"/>
    <mergeCell ref="J91:J92"/>
    <mergeCell ref="L91:L92"/>
    <mergeCell ref="P72:P73"/>
    <mergeCell ref="M91:M92"/>
    <mergeCell ref="N91:N92"/>
    <mergeCell ref="P110:P111"/>
    <mergeCell ref="Q110:Q111"/>
    <mergeCell ref="F110:F111"/>
    <mergeCell ref="H110:H111"/>
    <mergeCell ref="I110:I111"/>
    <mergeCell ref="J110:J111"/>
    <mergeCell ref="L110:L111"/>
    <mergeCell ref="P91:P92"/>
    <mergeCell ref="Q91:Q92"/>
    <mergeCell ref="M110:M111"/>
    <mergeCell ref="N110:N1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8BB1-97A1-4C26-916A-A29D95B103F3}">
  <sheetPr>
    <tabColor theme="0"/>
    <pageSetUpPr fitToPage="1"/>
  </sheetPr>
  <dimension ref="A1:AS211"/>
  <sheetViews>
    <sheetView showGridLines="0" zoomScale="90" zoomScaleNormal="90" workbookViewId="0">
      <selection activeCell="I24" sqref="I24"/>
    </sheetView>
  </sheetViews>
  <sheetFormatPr baseColWidth="10" defaultColWidth="11.42578125" defaultRowHeight="15"/>
  <cols>
    <col min="1" max="1" width="7.5703125" style="25" customWidth="1"/>
    <col min="2" max="2" width="24.85546875" style="25" customWidth="1"/>
    <col min="3" max="4" width="27.5703125" style="25" customWidth="1"/>
    <col min="5" max="7" width="24.85546875" style="25" customWidth="1"/>
    <col min="8" max="8" width="17" style="25" customWidth="1"/>
    <col min="9" max="16384" width="11.42578125" style="25"/>
  </cols>
  <sheetData>
    <row r="1" spans="2:45" ht="162.75" customHeight="1">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c r="AQ1" s="192"/>
      <c r="AR1" s="192"/>
      <c r="AS1" s="192"/>
    </row>
    <row r="2" spans="2:45" ht="23.25">
      <c r="B2" s="478" t="s">
        <v>241</v>
      </c>
      <c r="C2" s="478"/>
      <c r="D2" s="478"/>
      <c r="E2" s="478"/>
      <c r="F2" s="478"/>
      <c r="G2" s="478"/>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row>
    <row r="3" spans="2:45" s="6" customFormat="1" ht="18" customHeight="1">
      <c r="B3" s="11"/>
      <c r="C3" s="11"/>
      <c r="D3" s="11"/>
      <c r="E3" s="11"/>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row>
    <row r="4" spans="2:45" s="6" customFormat="1" ht="18" customHeight="1" thickBot="1">
      <c r="B4" s="11"/>
      <c r="C4" s="11"/>
      <c r="D4" s="11"/>
      <c r="E4" s="11"/>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row>
    <row r="5" spans="2:45" s="6" customFormat="1">
      <c r="B5" s="522" t="s">
        <v>16</v>
      </c>
      <c r="C5" s="596" t="s">
        <v>17</v>
      </c>
      <c r="D5" s="597"/>
      <c r="E5" s="11"/>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row>
    <row r="6" spans="2:45" s="6" customFormat="1" ht="15.75" thickBot="1">
      <c r="B6" s="524"/>
      <c r="C6" s="594" t="s">
        <v>19</v>
      </c>
      <c r="D6" s="595"/>
      <c r="E6" s="11"/>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row>
    <row r="7" spans="2:45" s="6" customFormat="1" ht="18" customHeight="1">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row>
    <row r="8" spans="2:45" s="6" customFormat="1" ht="18" customHeight="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row>
    <row r="9" spans="2:45" s="26" customFormat="1" ht="14.25">
      <c r="B9" s="123" t="s">
        <v>242</v>
      </c>
      <c r="C9" s="114"/>
      <c r="D9" s="120"/>
      <c r="E9" s="120"/>
      <c r="F9" s="122" t="s">
        <v>243</v>
      </c>
      <c r="G9" s="115"/>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92"/>
    </row>
    <row r="10" spans="2:45" s="26" customFormat="1" ht="12.75">
      <c r="B10" s="121"/>
      <c r="C10" s="121"/>
      <c r="D10" s="119"/>
      <c r="E10" s="119"/>
      <c r="F10" s="119"/>
      <c r="G10" s="119"/>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I10" s="192"/>
      <c r="AJ10" s="192"/>
      <c r="AK10" s="192"/>
      <c r="AL10" s="192"/>
      <c r="AM10" s="192"/>
      <c r="AN10" s="192"/>
      <c r="AO10" s="192"/>
      <c r="AP10" s="192"/>
      <c r="AQ10" s="192"/>
      <c r="AR10" s="192"/>
      <c r="AS10" s="192"/>
    </row>
    <row r="11" spans="2:45">
      <c r="B11" s="592" t="s">
        <v>244</v>
      </c>
      <c r="C11" s="592"/>
      <c r="D11" s="592"/>
      <c r="E11" s="118"/>
      <c r="F11" s="593"/>
      <c r="G11" s="593"/>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2"/>
      <c r="AL11" s="192"/>
      <c r="AM11" s="192"/>
      <c r="AN11" s="192"/>
      <c r="AO11" s="192"/>
      <c r="AP11" s="192"/>
      <c r="AQ11" s="192"/>
      <c r="AR11" s="192"/>
      <c r="AS11" s="192"/>
    </row>
    <row r="12" spans="2:45" ht="21" customHeight="1">
      <c r="B12" s="592" t="s">
        <v>245</v>
      </c>
      <c r="C12" s="592"/>
      <c r="D12" s="592"/>
      <c r="E12" s="592"/>
      <c r="F12" s="592"/>
      <c r="G12" s="5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row>
    <row r="13" spans="2:45">
      <c r="B13" s="118"/>
      <c r="C13" s="118"/>
      <c r="D13" s="118"/>
      <c r="E13" s="118"/>
      <c r="F13" s="118"/>
      <c r="G13" s="118"/>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92"/>
      <c r="AM13" s="192"/>
      <c r="AN13" s="192"/>
      <c r="AO13" s="192"/>
      <c r="AP13" s="192"/>
      <c r="AQ13" s="192"/>
      <c r="AR13" s="192"/>
      <c r="AS13" s="192"/>
    </row>
    <row r="14" spans="2:45" s="26" customFormat="1" ht="52.5" customHeight="1">
      <c r="B14" s="120"/>
      <c r="C14" s="576" t="s">
        <v>2130</v>
      </c>
      <c r="D14" s="576"/>
      <c r="E14" s="576"/>
      <c r="F14" s="576"/>
      <c r="G14" s="576"/>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2"/>
      <c r="AR14" s="192"/>
      <c r="AS14" s="192"/>
    </row>
    <row r="15" spans="2:45" s="26" customFormat="1" ht="52.5" customHeight="1">
      <c r="B15" s="120"/>
      <c r="C15" s="598" t="s">
        <v>2132</v>
      </c>
      <c r="D15" s="598"/>
      <c r="E15" s="598"/>
      <c r="F15" s="598"/>
      <c r="G15" s="598"/>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row>
    <row r="16" spans="2:45" s="26" customFormat="1" ht="87" customHeight="1">
      <c r="B16" s="120"/>
      <c r="C16" s="598" t="s">
        <v>2144</v>
      </c>
      <c r="D16" s="598"/>
      <c r="E16" s="598"/>
      <c r="F16" s="598"/>
      <c r="G16" s="598"/>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row>
    <row r="17" spans="2:45">
      <c r="B17" s="592" t="s">
        <v>2131</v>
      </c>
      <c r="C17" s="592"/>
      <c r="D17" s="576"/>
      <c r="E17" s="576"/>
      <c r="F17" s="576"/>
      <c r="G17" s="576"/>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row>
    <row r="18" spans="2:45" ht="46.5" customHeight="1">
      <c r="B18" s="576"/>
      <c r="C18" s="576"/>
      <c r="D18" s="576"/>
      <c r="E18" s="576"/>
      <c r="F18" s="576"/>
      <c r="G18" s="576"/>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row>
    <row r="19" spans="2:45" ht="18" customHeight="1">
      <c r="B19" s="16"/>
      <c r="C19" s="16"/>
      <c r="D19" s="16"/>
      <c r="E19" s="16"/>
      <c r="F19" s="16"/>
      <c r="G19" s="16"/>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row>
    <row r="20" spans="2:45" ht="91.5" customHeight="1">
      <c r="B20" s="117" t="s">
        <v>246</v>
      </c>
      <c r="C20" s="117" t="s">
        <v>247</v>
      </c>
      <c r="D20" s="117" t="s">
        <v>2158</v>
      </c>
      <c r="E20" s="117" t="s">
        <v>248</v>
      </c>
      <c r="F20" s="117" t="s">
        <v>249</v>
      </c>
      <c r="G20" s="117" t="s">
        <v>2133</v>
      </c>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row>
    <row r="21" spans="2:45" ht="18" customHeight="1">
      <c r="B21" s="155"/>
      <c r="C21" s="155"/>
      <c r="D21" s="366"/>
      <c r="E21" s="152"/>
      <c r="F21" s="153">
        <f>IFERROR(D21*E21,"")</f>
        <v>0</v>
      </c>
      <c r="G21" s="15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row>
    <row r="22" spans="2:45" ht="18" customHeight="1">
      <c r="B22" s="155"/>
      <c r="C22" s="155"/>
      <c r="D22" s="366"/>
      <c r="E22" s="152"/>
      <c r="F22" s="153">
        <f>IFERROR(D22*E22,"")</f>
        <v>0</v>
      </c>
      <c r="G22" s="15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row>
    <row r="23" spans="2:45" ht="18" customHeight="1">
      <c r="B23" s="155"/>
      <c r="C23" s="155"/>
      <c r="D23" s="366"/>
      <c r="E23" s="152"/>
      <c r="F23" s="153">
        <f>IFERROR(D23*E23,"")</f>
        <v>0</v>
      </c>
      <c r="G23" s="15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row>
    <row r="24" spans="2:45" ht="18" customHeight="1">
      <c r="B24" s="155"/>
      <c r="C24" s="155"/>
      <c r="D24" s="366"/>
      <c r="E24" s="152"/>
      <c r="F24" s="153">
        <f>IFERROR(D24*E24,"")</f>
        <v>0</v>
      </c>
      <c r="G24" s="15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row>
    <row r="25" spans="2:45" ht="18" customHeight="1">
      <c r="B25" s="155"/>
      <c r="C25" s="155"/>
      <c r="D25" s="366"/>
      <c r="E25" s="152"/>
      <c r="F25" s="153">
        <f>IFERROR(D25*E25,"")</f>
        <v>0</v>
      </c>
      <c r="G25" s="15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row>
    <row r="26" spans="2:45" ht="18" customHeight="1">
      <c r="B26" s="154"/>
      <c r="C26" s="154"/>
      <c r="D26" s="126" t="s">
        <v>127</v>
      </c>
      <c r="E26" s="365">
        <f>SUM(E21:E25)</f>
        <v>0</v>
      </c>
      <c r="F26" s="129">
        <f>SUM(F21:F25)</f>
        <v>0</v>
      </c>
      <c r="G26" s="365">
        <f>SUM(G21:G25)</f>
        <v>0</v>
      </c>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row>
    <row r="27" spans="2:45" s="27" customFormat="1">
      <c r="B27" s="28"/>
      <c r="C27" s="28"/>
      <c r="D27" s="28"/>
      <c r="E27" s="28"/>
      <c r="F27" s="28"/>
      <c r="G27" s="28"/>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row>
    <row r="28" spans="2:45" s="27" customFormat="1">
      <c r="B28" s="393"/>
      <c r="C28" s="28"/>
      <c r="D28" s="28"/>
      <c r="E28" s="28"/>
      <c r="F28" s="28"/>
      <c r="G28" s="28"/>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row>
    <row r="29" spans="2:45" s="27" customFormat="1">
      <c r="B29" s="28"/>
      <c r="C29" s="28"/>
      <c r="D29" s="28"/>
      <c r="E29" s="28"/>
      <c r="F29" s="28"/>
      <c r="G29" s="28"/>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row>
    <row r="30" spans="2:45" ht="75.599999999999994" customHeight="1">
      <c r="B30" s="591" t="s">
        <v>250</v>
      </c>
      <c r="C30" s="591"/>
      <c r="D30" s="591"/>
      <c r="E30" s="591"/>
      <c r="F30" s="591"/>
      <c r="G30" s="591"/>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row>
    <row r="31" spans="2:45" ht="13.35" customHeight="1">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row>
    <row r="32" spans="2:45" s="7" customFormat="1" ht="14.25">
      <c r="B32" s="590" t="s">
        <v>251</v>
      </c>
      <c r="C32" s="590"/>
      <c r="D32" s="590"/>
      <c r="E32" s="590"/>
      <c r="F32" s="590"/>
      <c r="G32" s="127"/>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row>
    <row r="33" spans="1:45">
      <c r="B33" s="128"/>
      <c r="C33" s="128"/>
      <c r="D33" s="128"/>
      <c r="E33" s="128"/>
      <c r="F33" s="128"/>
      <c r="G33" s="128"/>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row>
    <row r="34" spans="1:45" s="26" customFormat="1">
      <c r="B34" s="119" t="s">
        <v>252</v>
      </c>
      <c r="C34" s="119"/>
      <c r="D34" s="116"/>
      <c r="E34" s="128"/>
      <c r="F34" s="119" t="s">
        <v>253</v>
      </c>
      <c r="G34" s="116"/>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row>
    <row r="35" spans="1:45" ht="37.5" customHeight="1">
      <c r="A35" s="192"/>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row>
    <row r="36" spans="1:45">
      <c r="A36" s="192"/>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row>
    <row r="37" spans="1:45">
      <c r="A37" s="192"/>
      <c r="B37" s="192"/>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row>
    <row r="38" spans="1:45">
      <c r="A38" s="192"/>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row>
    <row r="39" spans="1:45">
      <c r="A39" s="192"/>
      <c r="B39" s="192"/>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row>
    <row r="40" spans="1:45">
      <c r="A40" s="192"/>
      <c r="B40" s="192"/>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row>
    <row r="41" spans="1:45">
      <c r="A41" s="192"/>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row>
    <row r="42" spans="1:45">
      <c r="A42" s="192"/>
      <c r="B42" s="192"/>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row>
    <row r="43" spans="1:45">
      <c r="A43" s="192"/>
      <c r="B43" s="192"/>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row>
    <row r="44" spans="1:45">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row>
    <row r="45" spans="1:45">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row>
    <row r="46" spans="1:45">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row>
    <row r="47" spans="1:45">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row>
    <row r="48" spans="1:45">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row>
    <row r="49" spans="1:45">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row>
    <row r="50" spans="1:45">
      <c r="A50" s="192"/>
      <c r="B50" s="192"/>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row>
    <row r="51" spans="1:45">
      <c r="A51" s="192"/>
      <c r="B51" s="192"/>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row>
    <row r="52" spans="1:45">
      <c r="A52" s="192"/>
      <c r="B52" s="192"/>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row>
    <row r="53" spans="1:45">
      <c r="A53" s="192"/>
      <c r="B53" s="192"/>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2"/>
      <c r="AL53" s="192"/>
      <c r="AM53" s="192"/>
      <c r="AN53" s="192"/>
      <c r="AO53" s="192"/>
      <c r="AP53" s="192"/>
      <c r="AQ53" s="192"/>
      <c r="AR53" s="192"/>
      <c r="AS53" s="192"/>
    </row>
    <row r="54" spans="1:45">
      <c r="A54" s="192"/>
      <c r="B54" s="192"/>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row>
    <row r="55" spans="1:45">
      <c r="A55" s="192"/>
      <c r="B55" s="192"/>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row>
    <row r="56" spans="1:45">
      <c r="A56" s="192"/>
      <c r="B56" s="192"/>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row>
    <row r="57" spans="1:45">
      <c r="A57" s="192"/>
      <c r="B57" s="192"/>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row>
    <row r="58" spans="1:45">
      <c r="A58" s="192"/>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row>
    <row r="59" spans="1:45">
      <c r="A59" s="192"/>
      <c r="B59" s="192"/>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192"/>
      <c r="AM59" s="192"/>
      <c r="AN59" s="192"/>
      <c r="AO59" s="192"/>
      <c r="AP59" s="192"/>
      <c r="AQ59" s="192"/>
      <c r="AR59" s="192"/>
      <c r="AS59" s="192"/>
    </row>
    <row r="60" spans="1:45">
      <c r="A60" s="192"/>
      <c r="B60" s="192"/>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row>
    <row r="61" spans="1:45">
      <c r="A61" s="192"/>
      <c r="B61" s="192"/>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row>
    <row r="62" spans="1:45">
      <c r="A62" s="192"/>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c r="AH62" s="192"/>
      <c r="AI62" s="192"/>
      <c r="AJ62" s="192"/>
      <c r="AK62" s="192"/>
      <c r="AL62" s="192"/>
      <c r="AM62" s="192"/>
      <c r="AN62" s="192"/>
      <c r="AO62" s="192"/>
      <c r="AP62" s="192"/>
      <c r="AQ62" s="192"/>
      <c r="AR62" s="192"/>
      <c r="AS62" s="192"/>
    </row>
    <row r="63" spans="1:45">
      <c r="A63" s="192"/>
      <c r="B63" s="192"/>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row>
    <row r="64" spans="1:45">
      <c r="A64" s="192"/>
      <c r="B64" s="192"/>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row>
    <row r="65" spans="1:45">
      <c r="A65" s="192"/>
      <c r="B65" s="192"/>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92"/>
      <c r="AM65" s="192"/>
      <c r="AN65" s="192"/>
      <c r="AO65" s="192"/>
      <c r="AP65" s="192"/>
      <c r="AQ65" s="192"/>
      <c r="AR65" s="192"/>
      <c r="AS65" s="192"/>
    </row>
    <row r="66" spans="1:45">
      <c r="A66" s="192"/>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c r="AH66" s="192"/>
      <c r="AI66" s="192"/>
      <c r="AJ66" s="192"/>
      <c r="AK66" s="192"/>
      <c r="AL66" s="192"/>
      <c r="AM66" s="192"/>
      <c r="AN66" s="192"/>
      <c r="AO66" s="192"/>
      <c r="AP66" s="192"/>
      <c r="AQ66" s="192"/>
      <c r="AR66" s="192"/>
      <c r="AS66" s="192"/>
    </row>
    <row r="67" spans="1:45">
      <c r="A67" s="192"/>
      <c r="B67" s="192"/>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2"/>
      <c r="AS67" s="192"/>
    </row>
    <row r="68" spans="1:45">
      <c r="A68" s="192"/>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c r="AP68" s="192"/>
      <c r="AQ68" s="192"/>
      <c r="AR68" s="192"/>
      <c r="AS68" s="192"/>
    </row>
    <row r="69" spans="1:45">
      <c r="A69" s="192"/>
      <c r="B69" s="192"/>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c r="AP69" s="192"/>
      <c r="AQ69" s="192"/>
      <c r="AR69" s="192"/>
      <c r="AS69" s="192"/>
    </row>
    <row r="70" spans="1:45">
      <c r="A70" s="192"/>
      <c r="B70" s="192"/>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c r="AP70" s="192"/>
      <c r="AQ70" s="192"/>
      <c r="AR70" s="192"/>
      <c r="AS70" s="192"/>
    </row>
    <row r="71" spans="1:45">
      <c r="A71" s="192"/>
      <c r="B71" s="192"/>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c r="AP71" s="192"/>
      <c r="AQ71" s="192"/>
      <c r="AR71" s="192"/>
      <c r="AS71" s="192"/>
    </row>
    <row r="72" spans="1:45">
      <c r="A72" s="192"/>
      <c r="B72" s="192"/>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2"/>
      <c r="AL72" s="192"/>
      <c r="AM72" s="192"/>
      <c r="AN72" s="192"/>
      <c r="AO72" s="192"/>
      <c r="AP72" s="192"/>
      <c r="AQ72" s="192"/>
      <c r="AR72" s="192"/>
      <c r="AS72" s="192"/>
    </row>
    <row r="73" spans="1:45">
      <c r="A73" s="192"/>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c r="AR73" s="192"/>
      <c r="AS73" s="192"/>
    </row>
    <row r="74" spans="1:45">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row>
    <row r="75" spans="1:45">
      <c r="A75" s="192"/>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row>
    <row r="76" spans="1:45">
      <c r="A76" s="192"/>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row>
    <row r="77" spans="1:45">
      <c r="A77" s="192"/>
      <c r="B77" s="192"/>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c r="AR77" s="192"/>
      <c r="AS77" s="192"/>
    </row>
    <row r="78" spans="1:45">
      <c r="A78" s="192"/>
      <c r="B78" s="192"/>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c r="AH78" s="192"/>
      <c r="AI78" s="192"/>
      <c r="AJ78" s="192"/>
      <c r="AK78" s="192"/>
      <c r="AL78" s="192"/>
      <c r="AM78" s="192"/>
      <c r="AN78" s="192"/>
      <c r="AO78" s="192"/>
      <c r="AP78" s="192"/>
      <c r="AQ78" s="192"/>
      <c r="AR78" s="192"/>
      <c r="AS78" s="192"/>
    </row>
    <row r="79" spans="1:45">
      <c r="A79" s="192"/>
      <c r="B79" s="192"/>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c r="AH79" s="192"/>
      <c r="AI79" s="192"/>
      <c r="AJ79" s="192"/>
      <c r="AK79" s="192"/>
      <c r="AL79" s="192"/>
      <c r="AM79" s="192"/>
      <c r="AN79" s="192"/>
      <c r="AO79" s="192"/>
      <c r="AP79" s="192"/>
      <c r="AQ79" s="192"/>
      <c r="AR79" s="192"/>
      <c r="AS79" s="192"/>
    </row>
    <row r="80" spans="1:45">
      <c r="A80" s="192"/>
      <c r="B80" s="192"/>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2"/>
      <c r="AK80" s="192"/>
      <c r="AL80" s="192"/>
      <c r="AM80" s="192"/>
      <c r="AN80" s="192"/>
      <c r="AO80" s="192"/>
      <c r="AP80" s="192"/>
      <c r="AQ80" s="192"/>
      <c r="AR80" s="192"/>
      <c r="AS80" s="192"/>
    </row>
    <row r="81" spans="1:45">
      <c r="A81" s="192"/>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192"/>
      <c r="AM81" s="192"/>
      <c r="AN81" s="192"/>
      <c r="AO81" s="192"/>
      <c r="AP81" s="192"/>
      <c r="AQ81" s="192"/>
      <c r="AR81" s="192"/>
      <c r="AS81" s="192"/>
    </row>
    <row r="82" spans="1:45">
      <c r="A82" s="192"/>
      <c r="B82" s="192"/>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192"/>
      <c r="AL82" s="192"/>
      <c r="AM82" s="192"/>
      <c r="AN82" s="192"/>
      <c r="AO82" s="192"/>
      <c r="AP82" s="192"/>
      <c r="AQ82" s="192"/>
      <c r="AR82" s="192"/>
      <c r="AS82" s="192"/>
    </row>
    <row r="83" spans="1:45">
      <c r="A83" s="192"/>
      <c r="B83" s="192"/>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c r="AH83" s="192"/>
      <c r="AI83" s="192"/>
      <c r="AJ83" s="192"/>
      <c r="AK83" s="192"/>
      <c r="AL83" s="192"/>
      <c r="AM83" s="192"/>
      <c r="AN83" s="192"/>
      <c r="AO83" s="192"/>
      <c r="AP83" s="192"/>
      <c r="AQ83" s="192"/>
      <c r="AR83" s="192"/>
      <c r="AS83" s="192"/>
    </row>
    <row r="84" spans="1:45">
      <c r="A84" s="192"/>
      <c r="B84" s="192"/>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c r="AH84" s="192"/>
      <c r="AI84" s="192"/>
      <c r="AJ84" s="192"/>
      <c r="AK84" s="192"/>
      <c r="AL84" s="192"/>
      <c r="AM84" s="192"/>
      <c r="AN84" s="192"/>
      <c r="AO84" s="192"/>
      <c r="AP84" s="192"/>
      <c r="AQ84" s="192"/>
      <c r="AR84" s="192"/>
      <c r="AS84" s="192"/>
    </row>
    <row r="85" spans="1:45">
      <c r="A85" s="192"/>
      <c r="B85" s="192"/>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192"/>
      <c r="AM85" s="192"/>
      <c r="AN85" s="192"/>
      <c r="AO85" s="192"/>
      <c r="AP85" s="192"/>
      <c r="AQ85" s="192"/>
      <c r="AR85" s="192"/>
      <c r="AS85" s="192"/>
    </row>
    <row r="86" spans="1:45">
      <c r="A86" s="192"/>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192"/>
      <c r="AM86" s="192"/>
      <c r="AN86" s="192"/>
      <c r="AO86" s="192"/>
      <c r="AP86" s="192"/>
      <c r="AQ86" s="192"/>
      <c r="AR86" s="192"/>
      <c r="AS86" s="192"/>
    </row>
    <row r="87" spans="1:45">
      <c r="A87" s="192"/>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192"/>
      <c r="AM87" s="192"/>
      <c r="AN87" s="192"/>
      <c r="AO87" s="192"/>
      <c r="AP87" s="192"/>
      <c r="AQ87" s="192"/>
      <c r="AR87" s="192"/>
      <c r="AS87" s="192"/>
    </row>
    <row r="88" spans="1:45">
      <c r="A88" s="192"/>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row>
    <row r="89" spans="1:45">
      <c r="A89" s="192"/>
      <c r="B89" s="192"/>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row>
    <row r="90" spans="1:45">
      <c r="A90" s="192"/>
      <c r="B90" s="192"/>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row>
    <row r="91" spans="1:45">
      <c r="A91" s="192"/>
      <c r="B91" s="192"/>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c r="AH91" s="192"/>
      <c r="AI91" s="192"/>
      <c r="AJ91" s="192"/>
      <c r="AK91" s="192"/>
      <c r="AL91" s="192"/>
      <c r="AM91" s="192"/>
      <c r="AN91" s="192"/>
      <c r="AO91" s="192"/>
      <c r="AP91" s="192"/>
      <c r="AQ91" s="192"/>
      <c r="AR91" s="192"/>
      <c r="AS91" s="192"/>
    </row>
    <row r="92" spans="1:45">
      <c r="A92" s="192"/>
      <c r="B92" s="192"/>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row>
    <row r="93" spans="1:45">
      <c r="A93" s="192"/>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row>
    <row r="94" spans="1:45">
      <c r="A94" s="192"/>
      <c r="B94" s="192"/>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2"/>
      <c r="AP94" s="192"/>
      <c r="AQ94" s="192"/>
      <c r="AR94" s="192"/>
      <c r="AS94" s="192"/>
    </row>
    <row r="95" spans="1:45">
      <c r="A95" s="192"/>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92"/>
      <c r="AM95" s="192"/>
      <c r="AN95" s="192"/>
      <c r="AO95" s="192"/>
      <c r="AP95" s="192"/>
      <c r="AQ95" s="192"/>
      <c r="AR95" s="192"/>
      <c r="AS95" s="192"/>
    </row>
    <row r="96" spans="1:45">
      <c r="A96" s="192"/>
      <c r="B96" s="192"/>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c r="AH96" s="192"/>
      <c r="AI96" s="192"/>
      <c r="AJ96" s="192"/>
      <c r="AK96" s="192"/>
      <c r="AL96" s="192"/>
      <c r="AM96" s="192"/>
      <c r="AN96" s="192"/>
      <c r="AO96" s="192"/>
      <c r="AP96" s="192"/>
      <c r="AQ96" s="192"/>
      <c r="AR96" s="192"/>
      <c r="AS96" s="192"/>
    </row>
    <row r="97" spans="1:45">
      <c r="A97" s="192"/>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row>
    <row r="98" spans="1:45">
      <c r="A98" s="192"/>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2"/>
      <c r="AL98" s="192"/>
      <c r="AM98" s="192"/>
      <c r="AN98" s="192"/>
      <c r="AO98" s="192"/>
      <c r="AP98" s="192"/>
      <c r="AQ98" s="192"/>
      <c r="AR98" s="192"/>
      <c r="AS98" s="192"/>
    </row>
    <row r="99" spans="1:45">
      <c r="A99" s="192"/>
      <c r="B99" s="192"/>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row>
    <row r="100" spans="1:45">
      <c r="A100" s="192"/>
      <c r="B100" s="192"/>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row>
    <row r="101" spans="1:45">
      <c r="A101" s="192"/>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row>
    <row r="102" spans="1:45">
      <c r="A102" s="192"/>
      <c r="B102" s="192"/>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c r="AH102" s="192"/>
      <c r="AI102" s="192"/>
      <c r="AJ102" s="192"/>
      <c r="AK102" s="192"/>
      <c r="AL102" s="192"/>
      <c r="AM102" s="192"/>
      <c r="AN102" s="192"/>
      <c r="AO102" s="192"/>
      <c r="AP102" s="192"/>
      <c r="AQ102" s="192"/>
      <c r="AR102" s="192"/>
      <c r="AS102" s="192"/>
    </row>
    <row r="103" spans="1:45">
      <c r="A103" s="192"/>
      <c r="B103" s="192"/>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row>
    <row r="104" spans="1:45">
      <c r="A104" s="192"/>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row>
    <row r="105" spans="1:45">
      <c r="A105" s="192"/>
      <c r="B105" s="192"/>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2"/>
      <c r="AL105" s="192"/>
      <c r="AM105" s="192"/>
      <c r="AN105" s="192"/>
      <c r="AO105" s="192"/>
      <c r="AP105" s="192"/>
      <c r="AQ105" s="192"/>
      <c r="AR105" s="192"/>
      <c r="AS105" s="192"/>
    </row>
    <row r="106" spans="1:45">
      <c r="A106" s="192"/>
      <c r="B106" s="192"/>
      <c r="C106" s="192"/>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row>
    <row r="107" spans="1:45">
      <c r="A107" s="192"/>
      <c r="B107" s="192"/>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row>
    <row r="108" spans="1:45">
      <c r="H108" s="192"/>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192"/>
      <c r="AH108" s="192"/>
      <c r="AI108" s="192"/>
      <c r="AJ108" s="192"/>
      <c r="AK108" s="192"/>
      <c r="AL108" s="192"/>
      <c r="AM108" s="192"/>
      <c r="AN108" s="192"/>
      <c r="AO108" s="192"/>
      <c r="AP108" s="192"/>
      <c r="AQ108" s="192"/>
      <c r="AR108" s="192"/>
      <c r="AS108" s="192"/>
    </row>
    <row r="109" spans="1:45">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2"/>
      <c r="AL109" s="192"/>
      <c r="AM109" s="192"/>
      <c r="AN109" s="192"/>
      <c r="AO109" s="192"/>
      <c r="AP109" s="192"/>
      <c r="AQ109" s="192"/>
      <c r="AR109" s="192"/>
      <c r="AS109" s="192"/>
    </row>
    <row r="110" spans="1:45">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row>
    <row r="111" spans="1:45">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row>
    <row r="112" spans="1:45">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row>
    <row r="113" spans="8:45">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row>
    <row r="114" spans="8:45">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row>
    <row r="115" spans="8:45">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row>
    <row r="116" spans="8:45">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row>
    <row r="117" spans="8:45">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row>
    <row r="118" spans="8:45">
      <c r="H118" s="192"/>
      <c r="I118" s="192"/>
      <c r="J118" s="192"/>
      <c r="K118" s="192"/>
      <c r="L118" s="192"/>
      <c r="M118" s="192"/>
      <c r="N118" s="192"/>
      <c r="O118" s="192"/>
      <c r="P118" s="192"/>
      <c r="Q118" s="192"/>
      <c r="R118" s="192"/>
      <c r="S118" s="192"/>
      <c r="T118" s="192"/>
      <c r="U118" s="192"/>
      <c r="V118" s="192"/>
      <c r="W118" s="192"/>
      <c r="X118" s="192"/>
      <c r="Y118" s="192"/>
      <c r="Z118" s="192"/>
      <c r="AA118" s="192"/>
      <c r="AB118" s="192"/>
      <c r="AC118" s="192"/>
      <c r="AD118" s="192"/>
      <c r="AE118" s="192"/>
      <c r="AF118" s="192"/>
      <c r="AG118" s="192"/>
      <c r="AH118" s="192"/>
      <c r="AI118" s="192"/>
      <c r="AJ118" s="192"/>
      <c r="AK118" s="192"/>
      <c r="AL118" s="192"/>
      <c r="AM118" s="192"/>
      <c r="AN118" s="192"/>
      <c r="AO118" s="192"/>
      <c r="AP118" s="192"/>
      <c r="AQ118" s="192"/>
      <c r="AR118" s="192"/>
      <c r="AS118" s="192"/>
    </row>
    <row r="119" spans="8:45">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92"/>
      <c r="AL119" s="192"/>
      <c r="AM119" s="192"/>
      <c r="AN119" s="192"/>
      <c r="AO119" s="192"/>
      <c r="AP119" s="192"/>
      <c r="AQ119" s="192"/>
      <c r="AR119" s="192"/>
      <c r="AS119" s="192"/>
    </row>
    <row r="120" spans="8:45">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192"/>
      <c r="AL120" s="192"/>
      <c r="AM120" s="192"/>
      <c r="AN120" s="192"/>
      <c r="AO120" s="192"/>
      <c r="AP120" s="192"/>
      <c r="AQ120" s="192"/>
      <c r="AR120" s="192"/>
      <c r="AS120" s="192"/>
    </row>
    <row r="121" spans="8:45">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row>
    <row r="122" spans="8:45">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192"/>
      <c r="AE122" s="192"/>
      <c r="AF122" s="192"/>
      <c r="AG122" s="192"/>
      <c r="AH122" s="192"/>
      <c r="AI122" s="192"/>
      <c r="AJ122" s="192"/>
      <c r="AK122" s="192"/>
      <c r="AL122" s="192"/>
      <c r="AM122" s="192"/>
      <c r="AN122" s="192"/>
      <c r="AO122" s="192"/>
      <c r="AP122" s="192"/>
      <c r="AQ122" s="192"/>
      <c r="AR122" s="192"/>
      <c r="AS122" s="192"/>
    </row>
    <row r="123" spans="8:45">
      <c r="H123" s="192"/>
      <c r="I123" s="192"/>
      <c r="J123" s="192"/>
      <c r="K123" s="192"/>
      <c r="L123" s="192"/>
      <c r="M123" s="192"/>
      <c r="N123" s="192"/>
      <c r="O123" s="192"/>
      <c r="P123" s="192"/>
      <c r="Q123" s="192"/>
      <c r="R123" s="192"/>
      <c r="S123" s="192"/>
      <c r="T123" s="192"/>
      <c r="U123" s="192"/>
      <c r="V123" s="192"/>
      <c r="W123" s="192"/>
      <c r="X123" s="192"/>
      <c r="Y123" s="192"/>
      <c r="Z123" s="192"/>
      <c r="AA123" s="192"/>
      <c r="AB123" s="192"/>
      <c r="AC123" s="192"/>
      <c r="AD123" s="192"/>
      <c r="AE123" s="192"/>
      <c r="AF123" s="192"/>
      <c r="AG123" s="192"/>
      <c r="AH123" s="192"/>
      <c r="AI123" s="192"/>
      <c r="AJ123" s="192"/>
      <c r="AK123" s="192"/>
      <c r="AL123" s="192"/>
      <c r="AM123" s="192"/>
      <c r="AN123" s="192"/>
      <c r="AO123" s="192"/>
      <c r="AP123" s="192"/>
      <c r="AQ123" s="192"/>
      <c r="AR123" s="192"/>
      <c r="AS123" s="192"/>
    </row>
    <row r="124" spans="8:45">
      <c r="H124" s="192"/>
      <c r="I124" s="192"/>
      <c r="J124" s="192"/>
      <c r="K124" s="192"/>
      <c r="L124" s="192"/>
      <c r="M124" s="192"/>
      <c r="N124" s="192"/>
      <c r="O124" s="192"/>
      <c r="P124" s="192"/>
      <c r="Q124" s="192"/>
      <c r="R124" s="192"/>
      <c r="S124" s="192"/>
      <c r="T124" s="192"/>
      <c r="U124" s="192"/>
      <c r="V124" s="192"/>
      <c r="W124" s="192"/>
      <c r="X124" s="192"/>
      <c r="Y124" s="192"/>
      <c r="Z124" s="192"/>
      <c r="AA124" s="192"/>
      <c r="AB124" s="192"/>
      <c r="AC124" s="192"/>
      <c r="AD124" s="192"/>
      <c r="AE124" s="192"/>
      <c r="AF124" s="192"/>
      <c r="AG124" s="192"/>
      <c r="AH124" s="192"/>
      <c r="AI124" s="192"/>
      <c r="AJ124" s="192"/>
      <c r="AK124" s="192"/>
      <c r="AL124" s="192"/>
      <c r="AM124" s="192"/>
      <c r="AN124" s="192"/>
      <c r="AO124" s="192"/>
      <c r="AP124" s="192"/>
      <c r="AQ124" s="192"/>
      <c r="AR124" s="192"/>
      <c r="AS124" s="192"/>
    </row>
    <row r="125" spans="8:45">
      <c r="H125" s="192"/>
      <c r="I125" s="192"/>
      <c r="J125" s="192"/>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2"/>
      <c r="AP125" s="192"/>
      <c r="AQ125" s="192"/>
      <c r="AR125" s="192"/>
      <c r="AS125" s="192"/>
    </row>
    <row r="126" spans="8:45">
      <c r="H126" s="192"/>
      <c r="I126" s="192"/>
      <c r="J126" s="192"/>
      <c r="K126" s="192"/>
      <c r="L126" s="192"/>
      <c r="M126" s="192"/>
      <c r="N126" s="192"/>
      <c r="O126" s="192"/>
      <c r="P126" s="192"/>
      <c r="Q126" s="192"/>
      <c r="R126" s="192"/>
      <c r="S126" s="192"/>
      <c r="T126" s="192"/>
      <c r="U126" s="192"/>
      <c r="V126" s="192"/>
      <c r="W126" s="192"/>
      <c r="X126" s="192"/>
      <c r="Y126" s="192"/>
      <c r="Z126" s="192"/>
      <c r="AA126" s="192"/>
      <c r="AB126" s="192"/>
      <c r="AC126" s="192"/>
      <c r="AD126" s="192"/>
      <c r="AE126" s="192"/>
      <c r="AF126" s="192"/>
      <c r="AG126" s="192"/>
      <c r="AH126" s="192"/>
      <c r="AI126" s="192"/>
      <c r="AJ126" s="192"/>
      <c r="AK126" s="192"/>
      <c r="AL126" s="192"/>
      <c r="AM126" s="192"/>
      <c r="AN126" s="192"/>
      <c r="AO126" s="192"/>
      <c r="AP126" s="192"/>
      <c r="AQ126" s="192"/>
      <c r="AR126" s="192"/>
      <c r="AS126" s="192"/>
    </row>
    <row r="127" spans="8:45">
      <c r="H127" s="192"/>
      <c r="I127" s="192"/>
      <c r="J127" s="192"/>
      <c r="K127" s="192"/>
      <c r="L127" s="192"/>
      <c r="M127" s="192"/>
      <c r="N127" s="192"/>
      <c r="O127" s="192"/>
      <c r="P127" s="192"/>
      <c r="Q127" s="192"/>
      <c r="R127" s="192"/>
      <c r="S127" s="192"/>
      <c r="T127" s="192"/>
      <c r="U127" s="192"/>
      <c r="V127" s="192"/>
      <c r="W127" s="192"/>
      <c r="X127" s="192"/>
      <c r="Y127" s="192"/>
      <c r="Z127" s="192"/>
      <c r="AA127" s="192"/>
      <c r="AB127" s="192"/>
      <c r="AC127" s="192"/>
      <c r="AD127" s="192"/>
      <c r="AE127" s="192"/>
      <c r="AF127" s="192"/>
      <c r="AG127" s="192"/>
      <c r="AH127" s="192"/>
      <c r="AI127" s="192"/>
      <c r="AJ127" s="192"/>
      <c r="AK127" s="192"/>
      <c r="AL127" s="192"/>
      <c r="AM127" s="192"/>
      <c r="AN127" s="192"/>
      <c r="AO127" s="192"/>
      <c r="AP127" s="192"/>
      <c r="AQ127" s="192"/>
      <c r="AR127" s="192"/>
      <c r="AS127" s="192"/>
    </row>
    <row r="128" spans="8:45">
      <c r="H128" s="192"/>
      <c r="I128" s="192"/>
      <c r="J128" s="192"/>
      <c r="K128" s="192"/>
      <c r="L128" s="192"/>
      <c r="M128" s="192"/>
      <c r="N128" s="192"/>
      <c r="O128" s="192"/>
      <c r="P128" s="192"/>
      <c r="Q128" s="192"/>
      <c r="R128" s="192"/>
      <c r="S128" s="192"/>
      <c r="T128" s="192"/>
      <c r="U128" s="192"/>
      <c r="V128" s="192"/>
      <c r="W128" s="192"/>
      <c r="X128" s="192"/>
      <c r="Y128" s="192"/>
      <c r="Z128" s="192"/>
      <c r="AA128" s="192"/>
      <c r="AB128" s="192"/>
      <c r="AC128" s="192"/>
      <c r="AD128" s="192"/>
      <c r="AE128" s="192"/>
      <c r="AF128" s="192"/>
      <c r="AG128" s="192"/>
      <c r="AH128" s="192"/>
      <c r="AI128" s="192"/>
      <c r="AJ128" s="192"/>
      <c r="AK128" s="192"/>
      <c r="AL128" s="192"/>
      <c r="AM128" s="192"/>
      <c r="AN128" s="192"/>
      <c r="AO128" s="192"/>
      <c r="AP128" s="192"/>
      <c r="AQ128" s="192"/>
      <c r="AR128" s="192"/>
      <c r="AS128" s="192"/>
    </row>
    <row r="129" spans="8:45">
      <c r="H129" s="192"/>
      <c r="I129" s="192"/>
      <c r="J129" s="192"/>
      <c r="K129" s="192"/>
      <c r="L129" s="192"/>
      <c r="M129" s="192"/>
      <c r="N129" s="192"/>
      <c r="O129" s="192"/>
      <c r="P129" s="192"/>
      <c r="Q129" s="192"/>
      <c r="R129" s="192"/>
      <c r="S129" s="192"/>
      <c r="T129" s="192"/>
      <c r="U129" s="192"/>
      <c r="V129" s="192"/>
      <c r="W129" s="192"/>
      <c r="X129" s="192"/>
      <c r="Y129" s="192"/>
      <c r="Z129" s="192"/>
      <c r="AA129" s="192"/>
      <c r="AB129" s="192"/>
      <c r="AC129" s="192"/>
      <c r="AD129" s="192"/>
      <c r="AE129" s="192"/>
      <c r="AF129" s="192"/>
      <c r="AG129" s="192"/>
      <c r="AH129" s="192"/>
      <c r="AI129" s="192"/>
      <c r="AJ129" s="192"/>
      <c r="AK129" s="192"/>
      <c r="AL129" s="192"/>
      <c r="AM129" s="192"/>
      <c r="AN129" s="192"/>
      <c r="AO129" s="192"/>
      <c r="AP129" s="192"/>
      <c r="AQ129" s="192"/>
      <c r="AR129" s="192"/>
      <c r="AS129" s="192"/>
    </row>
    <row r="130" spans="8:45">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92"/>
      <c r="AM130" s="192"/>
      <c r="AN130" s="192"/>
      <c r="AO130" s="192"/>
      <c r="AP130" s="192"/>
      <c r="AQ130" s="192"/>
      <c r="AR130" s="192"/>
      <c r="AS130" s="192"/>
    </row>
    <row r="131" spans="8:45">
      <c r="H131" s="192"/>
      <c r="I131" s="192"/>
      <c r="J131" s="192"/>
      <c r="K131" s="192"/>
      <c r="L131" s="192"/>
      <c r="M131" s="192"/>
      <c r="N131" s="192"/>
      <c r="O131" s="192"/>
      <c r="P131" s="192"/>
      <c r="Q131" s="192"/>
      <c r="R131" s="192"/>
      <c r="S131" s="192"/>
      <c r="T131" s="192"/>
      <c r="U131" s="192"/>
      <c r="V131" s="192"/>
      <c r="W131" s="192"/>
      <c r="X131" s="192"/>
      <c r="Y131" s="192"/>
      <c r="Z131" s="192"/>
      <c r="AA131" s="192"/>
      <c r="AB131" s="192"/>
      <c r="AC131" s="192"/>
      <c r="AD131" s="192"/>
      <c r="AE131" s="192"/>
      <c r="AF131" s="192"/>
      <c r="AG131" s="192"/>
      <c r="AH131" s="192"/>
      <c r="AI131" s="192"/>
      <c r="AJ131" s="192"/>
      <c r="AK131" s="192"/>
      <c r="AL131" s="192"/>
      <c r="AM131" s="192"/>
      <c r="AN131" s="192"/>
      <c r="AO131" s="192"/>
      <c r="AP131" s="192"/>
      <c r="AQ131" s="192"/>
      <c r="AR131" s="192"/>
      <c r="AS131" s="192"/>
    </row>
    <row r="132" spans="8:45">
      <c r="H132" s="192"/>
      <c r="I132" s="192"/>
      <c r="J132" s="192"/>
      <c r="K132" s="192"/>
      <c r="L132" s="192"/>
      <c r="M132" s="192"/>
      <c r="N132" s="192"/>
      <c r="O132" s="192"/>
      <c r="P132" s="192"/>
      <c r="Q132" s="192"/>
      <c r="R132" s="192"/>
      <c r="S132" s="192"/>
      <c r="T132" s="192"/>
      <c r="U132" s="192"/>
      <c r="V132" s="192"/>
      <c r="W132" s="192"/>
      <c r="X132" s="192"/>
      <c r="Y132" s="192"/>
      <c r="Z132" s="192"/>
      <c r="AA132" s="192"/>
      <c r="AB132" s="192"/>
      <c r="AC132" s="192"/>
      <c r="AD132" s="192"/>
      <c r="AE132" s="192"/>
      <c r="AF132" s="192"/>
      <c r="AG132" s="192"/>
      <c r="AH132" s="192"/>
      <c r="AI132" s="192"/>
      <c r="AJ132" s="192"/>
      <c r="AK132" s="192"/>
      <c r="AL132" s="192"/>
      <c r="AM132" s="192"/>
      <c r="AN132" s="192"/>
      <c r="AO132" s="192"/>
      <c r="AP132" s="192"/>
      <c r="AQ132" s="192"/>
      <c r="AR132" s="192"/>
      <c r="AS132" s="192"/>
    </row>
    <row r="133" spans="8:45">
      <c r="H133" s="192"/>
      <c r="I133" s="192"/>
      <c r="J133" s="192"/>
      <c r="K133" s="192"/>
      <c r="L133" s="192"/>
      <c r="M133" s="192"/>
      <c r="N133" s="192"/>
      <c r="O133" s="192"/>
      <c r="P133" s="192"/>
      <c r="Q133" s="192"/>
      <c r="R133" s="192"/>
      <c r="S133" s="192"/>
      <c r="T133" s="192"/>
      <c r="U133" s="192"/>
      <c r="V133" s="192"/>
      <c r="W133" s="192"/>
      <c r="X133" s="192"/>
      <c r="Y133" s="192"/>
      <c r="Z133" s="192"/>
      <c r="AA133" s="192"/>
      <c r="AB133" s="192"/>
      <c r="AC133" s="192"/>
      <c r="AD133" s="192"/>
      <c r="AE133" s="192"/>
      <c r="AF133" s="192"/>
      <c r="AG133" s="192"/>
      <c r="AH133" s="192"/>
      <c r="AI133" s="192"/>
      <c r="AJ133" s="192"/>
      <c r="AK133" s="192"/>
      <c r="AL133" s="192"/>
      <c r="AM133" s="192"/>
      <c r="AN133" s="192"/>
      <c r="AO133" s="192"/>
      <c r="AP133" s="192"/>
      <c r="AQ133" s="192"/>
      <c r="AR133" s="192"/>
      <c r="AS133" s="192"/>
    </row>
    <row r="134" spans="8:45">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2"/>
      <c r="AD134" s="192"/>
      <c r="AE134" s="192"/>
      <c r="AF134" s="192"/>
      <c r="AG134" s="192"/>
      <c r="AH134" s="192"/>
      <c r="AI134" s="192"/>
      <c r="AJ134" s="192"/>
      <c r="AK134" s="192"/>
      <c r="AL134" s="192"/>
      <c r="AM134" s="192"/>
      <c r="AN134" s="192"/>
      <c r="AO134" s="192"/>
      <c r="AP134" s="192"/>
      <c r="AQ134" s="192"/>
      <c r="AR134" s="192"/>
      <c r="AS134" s="192"/>
    </row>
    <row r="135" spans="8:45">
      <c r="H135" s="192"/>
      <c r="I135" s="192"/>
      <c r="J135" s="192"/>
      <c r="K135" s="192"/>
      <c r="L135" s="192"/>
      <c r="M135" s="192"/>
      <c r="N135" s="192"/>
      <c r="O135" s="192"/>
      <c r="P135" s="192"/>
      <c r="Q135" s="192"/>
      <c r="R135" s="192"/>
      <c r="S135" s="192"/>
      <c r="T135" s="192"/>
      <c r="U135" s="192"/>
      <c r="V135" s="192"/>
      <c r="W135" s="192"/>
      <c r="X135" s="192"/>
      <c r="Y135" s="192"/>
      <c r="Z135" s="192"/>
      <c r="AA135" s="192"/>
      <c r="AB135" s="192"/>
      <c r="AC135" s="192"/>
      <c r="AD135" s="192"/>
      <c r="AE135" s="192"/>
      <c r="AF135" s="192"/>
      <c r="AG135" s="192"/>
      <c r="AH135" s="192"/>
      <c r="AI135" s="192"/>
      <c r="AJ135" s="192"/>
      <c r="AK135" s="192"/>
      <c r="AL135" s="192"/>
      <c r="AM135" s="192"/>
      <c r="AN135" s="192"/>
      <c r="AO135" s="192"/>
      <c r="AP135" s="192"/>
      <c r="AQ135" s="192"/>
      <c r="AR135" s="192"/>
      <c r="AS135" s="192"/>
    </row>
    <row r="136" spans="8:45">
      <c r="H136" s="192"/>
      <c r="I136" s="192"/>
      <c r="J136" s="192"/>
      <c r="K136" s="192"/>
      <c r="L136" s="192"/>
      <c r="M136" s="192"/>
      <c r="N136" s="192"/>
      <c r="O136" s="192"/>
      <c r="P136" s="192"/>
      <c r="Q136" s="192"/>
      <c r="R136" s="192"/>
      <c r="S136" s="192"/>
      <c r="T136" s="192"/>
      <c r="U136" s="192"/>
      <c r="V136" s="192"/>
      <c r="W136" s="192"/>
      <c r="X136" s="192"/>
      <c r="Y136" s="192"/>
      <c r="Z136" s="192"/>
      <c r="AA136" s="192"/>
      <c r="AB136" s="192"/>
      <c r="AC136" s="192"/>
      <c r="AD136" s="192"/>
      <c r="AE136" s="192"/>
      <c r="AF136" s="192"/>
      <c r="AG136" s="192"/>
      <c r="AH136" s="192"/>
      <c r="AI136" s="192"/>
      <c r="AJ136" s="192"/>
      <c r="AK136" s="192"/>
      <c r="AL136" s="192"/>
      <c r="AM136" s="192"/>
      <c r="AN136" s="192"/>
      <c r="AO136" s="192"/>
      <c r="AP136" s="192"/>
      <c r="AQ136" s="192"/>
      <c r="AR136" s="192"/>
      <c r="AS136" s="192"/>
    </row>
    <row r="137" spans="8:45">
      <c r="H137" s="192"/>
      <c r="I137" s="192"/>
      <c r="J137" s="192"/>
      <c r="K137" s="192"/>
      <c r="L137" s="192"/>
      <c r="M137" s="192"/>
      <c r="N137" s="192"/>
      <c r="O137" s="192"/>
      <c r="P137" s="192"/>
      <c r="Q137" s="192"/>
      <c r="R137" s="192"/>
      <c r="S137" s="192"/>
      <c r="T137" s="192"/>
      <c r="U137" s="192"/>
      <c r="V137" s="192"/>
      <c r="W137" s="192"/>
      <c r="X137" s="192"/>
      <c r="Y137" s="192"/>
      <c r="Z137" s="192"/>
      <c r="AA137" s="192"/>
      <c r="AB137" s="192"/>
      <c r="AC137" s="192"/>
      <c r="AD137" s="192"/>
      <c r="AE137" s="192"/>
      <c r="AF137" s="192"/>
      <c r="AG137" s="192"/>
      <c r="AH137" s="192"/>
      <c r="AI137" s="192"/>
      <c r="AJ137" s="192"/>
      <c r="AK137" s="192"/>
      <c r="AL137" s="192"/>
      <c r="AM137" s="192"/>
      <c r="AN137" s="192"/>
      <c r="AO137" s="192"/>
      <c r="AP137" s="192"/>
      <c r="AQ137" s="192"/>
      <c r="AR137" s="192"/>
      <c r="AS137" s="192"/>
    </row>
    <row r="138" spans="8:45">
      <c r="H138" s="192"/>
      <c r="I138" s="192"/>
      <c r="J138" s="192"/>
      <c r="K138" s="192"/>
      <c r="L138" s="192"/>
      <c r="M138" s="192"/>
      <c r="N138" s="192"/>
      <c r="O138" s="192"/>
      <c r="P138" s="192"/>
      <c r="Q138" s="192"/>
      <c r="R138" s="192"/>
      <c r="S138" s="192"/>
      <c r="T138" s="192"/>
      <c r="U138" s="192"/>
      <c r="V138" s="192"/>
      <c r="W138" s="192"/>
      <c r="X138" s="192"/>
      <c r="Y138" s="192"/>
      <c r="Z138" s="192"/>
      <c r="AA138" s="192"/>
      <c r="AB138" s="192"/>
      <c r="AC138" s="192"/>
      <c r="AD138" s="192"/>
      <c r="AE138" s="192"/>
      <c r="AF138" s="192"/>
      <c r="AG138" s="192"/>
      <c r="AH138" s="192"/>
      <c r="AI138" s="192"/>
      <c r="AJ138" s="192"/>
      <c r="AK138" s="192"/>
      <c r="AL138" s="192"/>
      <c r="AM138" s="192"/>
      <c r="AN138" s="192"/>
      <c r="AO138" s="192"/>
      <c r="AP138" s="192"/>
      <c r="AQ138" s="192"/>
      <c r="AR138" s="192"/>
      <c r="AS138" s="192"/>
    </row>
    <row r="139" spans="8:45">
      <c r="H139" s="192"/>
      <c r="I139" s="192"/>
      <c r="J139" s="192"/>
      <c r="K139" s="192"/>
      <c r="L139" s="192"/>
      <c r="M139" s="192"/>
      <c r="N139" s="192"/>
      <c r="O139" s="192"/>
      <c r="P139" s="192"/>
      <c r="Q139" s="192"/>
      <c r="R139" s="192"/>
      <c r="S139" s="192"/>
      <c r="T139" s="192"/>
      <c r="U139" s="192"/>
      <c r="V139" s="192"/>
      <c r="W139" s="192"/>
      <c r="X139" s="192"/>
      <c r="Y139" s="192"/>
      <c r="Z139" s="192"/>
      <c r="AA139" s="192"/>
      <c r="AB139" s="192"/>
      <c r="AC139" s="192"/>
      <c r="AD139" s="192"/>
      <c r="AE139" s="192"/>
      <c r="AF139" s="192"/>
      <c r="AG139" s="192"/>
      <c r="AH139" s="192"/>
      <c r="AI139" s="192"/>
      <c r="AJ139" s="192"/>
      <c r="AK139" s="192"/>
      <c r="AL139" s="192"/>
      <c r="AM139" s="192"/>
      <c r="AN139" s="192"/>
      <c r="AO139" s="192"/>
      <c r="AP139" s="192"/>
      <c r="AQ139" s="192"/>
      <c r="AR139" s="192"/>
      <c r="AS139" s="192"/>
    </row>
    <row r="140" spans="8:45">
      <c r="H140" s="192"/>
      <c r="I140" s="192"/>
      <c r="J140" s="192"/>
      <c r="K140" s="192"/>
      <c r="L140" s="192"/>
      <c r="M140" s="192"/>
      <c r="N140" s="192"/>
      <c r="O140" s="192"/>
      <c r="P140" s="192"/>
      <c r="Q140" s="192"/>
      <c r="R140" s="192"/>
      <c r="S140" s="192"/>
      <c r="T140" s="192"/>
      <c r="U140" s="192"/>
      <c r="V140" s="192"/>
      <c r="W140" s="192"/>
      <c r="X140" s="192"/>
      <c r="Y140" s="192"/>
      <c r="Z140" s="192"/>
      <c r="AA140" s="192"/>
      <c r="AB140" s="192"/>
      <c r="AC140" s="192"/>
      <c r="AD140" s="192"/>
      <c r="AE140" s="192"/>
      <c r="AF140" s="192"/>
      <c r="AG140" s="192"/>
      <c r="AH140" s="192"/>
      <c r="AI140" s="192"/>
      <c r="AJ140" s="192"/>
      <c r="AK140" s="192"/>
      <c r="AL140" s="192"/>
      <c r="AM140" s="192"/>
      <c r="AN140" s="192"/>
      <c r="AO140" s="192"/>
      <c r="AP140" s="192"/>
      <c r="AQ140" s="192"/>
      <c r="AR140" s="192"/>
      <c r="AS140" s="192"/>
    </row>
    <row r="141" spans="8:45">
      <c r="H141" s="192"/>
      <c r="I141" s="192"/>
      <c r="J141" s="192"/>
      <c r="K141" s="192"/>
      <c r="L141" s="192"/>
      <c r="M141" s="192"/>
      <c r="N141" s="192"/>
      <c r="O141" s="192"/>
      <c r="P141" s="192"/>
      <c r="Q141" s="192"/>
      <c r="R141" s="192"/>
      <c r="S141" s="192"/>
      <c r="T141" s="192"/>
      <c r="U141" s="192"/>
      <c r="V141" s="192"/>
      <c r="W141" s="192"/>
      <c r="X141" s="192"/>
      <c r="Y141" s="192"/>
      <c r="Z141" s="192"/>
      <c r="AA141" s="192"/>
      <c r="AB141" s="192"/>
      <c r="AC141" s="192"/>
      <c r="AD141" s="192"/>
      <c r="AE141" s="192"/>
      <c r="AF141" s="192"/>
      <c r="AG141" s="192"/>
      <c r="AH141" s="192"/>
      <c r="AI141" s="192"/>
      <c r="AJ141" s="192"/>
      <c r="AK141" s="192"/>
      <c r="AL141" s="192"/>
      <c r="AM141" s="192"/>
      <c r="AN141" s="192"/>
      <c r="AO141" s="192"/>
      <c r="AP141" s="192"/>
      <c r="AQ141" s="192"/>
      <c r="AR141" s="192"/>
      <c r="AS141" s="192"/>
    </row>
    <row r="142" spans="8:45">
      <c r="H142" s="192"/>
      <c r="I142" s="192"/>
      <c r="J142" s="192"/>
      <c r="K142" s="192"/>
      <c r="L142" s="192"/>
      <c r="M142" s="192"/>
      <c r="N142" s="192"/>
      <c r="O142" s="192"/>
      <c r="P142" s="192"/>
      <c r="Q142" s="192"/>
      <c r="R142" s="192"/>
      <c r="S142" s="192"/>
      <c r="T142" s="192"/>
      <c r="U142" s="192"/>
      <c r="V142" s="192"/>
      <c r="W142" s="192"/>
      <c r="X142" s="192"/>
      <c r="Y142" s="192"/>
      <c r="Z142" s="192"/>
      <c r="AA142" s="192"/>
      <c r="AB142" s="192"/>
      <c r="AC142" s="192"/>
      <c r="AD142" s="192"/>
      <c r="AE142" s="192"/>
      <c r="AF142" s="192"/>
      <c r="AG142" s="192"/>
      <c r="AH142" s="192"/>
      <c r="AI142" s="192"/>
      <c r="AJ142" s="192"/>
      <c r="AK142" s="192"/>
      <c r="AL142" s="192"/>
      <c r="AM142" s="192"/>
      <c r="AN142" s="192"/>
      <c r="AO142" s="192"/>
      <c r="AP142" s="192"/>
      <c r="AQ142" s="192"/>
      <c r="AR142" s="192"/>
      <c r="AS142" s="192"/>
    </row>
    <row r="143" spans="8:45">
      <c r="H143" s="192"/>
      <c r="I143" s="192"/>
      <c r="J143" s="192"/>
      <c r="K143" s="192"/>
      <c r="L143" s="192"/>
      <c r="M143" s="192"/>
      <c r="N143" s="192"/>
      <c r="O143" s="192"/>
      <c r="P143" s="192"/>
      <c r="Q143" s="192"/>
      <c r="R143" s="192"/>
      <c r="S143" s="192"/>
      <c r="T143" s="192"/>
      <c r="U143" s="192"/>
      <c r="V143" s="192"/>
      <c r="W143" s="192"/>
      <c r="X143" s="192"/>
      <c r="Y143" s="192"/>
      <c r="Z143" s="192"/>
      <c r="AA143" s="192"/>
      <c r="AB143" s="192"/>
      <c r="AC143" s="192"/>
      <c r="AD143" s="192"/>
      <c r="AE143" s="192"/>
      <c r="AF143" s="192"/>
      <c r="AG143" s="192"/>
      <c r="AH143" s="192"/>
      <c r="AI143" s="192"/>
      <c r="AJ143" s="192"/>
      <c r="AK143" s="192"/>
      <c r="AL143" s="192"/>
      <c r="AM143" s="192"/>
      <c r="AN143" s="192"/>
      <c r="AO143" s="192"/>
      <c r="AP143" s="192"/>
      <c r="AQ143" s="192"/>
      <c r="AR143" s="192"/>
      <c r="AS143" s="192"/>
    </row>
    <row r="144" spans="8:45">
      <c r="H144" s="192"/>
      <c r="I144" s="192"/>
      <c r="J144" s="192"/>
      <c r="K144" s="192"/>
      <c r="L144" s="192"/>
      <c r="M144" s="192"/>
      <c r="N144" s="192"/>
      <c r="O144" s="192"/>
      <c r="P144" s="192"/>
      <c r="Q144" s="192"/>
      <c r="R144" s="192"/>
      <c r="S144" s="192"/>
      <c r="T144" s="192"/>
      <c r="U144" s="192"/>
      <c r="V144" s="192"/>
      <c r="W144" s="192"/>
      <c r="X144" s="192"/>
      <c r="Y144" s="192"/>
      <c r="Z144" s="192"/>
      <c r="AA144" s="192"/>
      <c r="AB144" s="192"/>
      <c r="AC144" s="192"/>
      <c r="AD144" s="192"/>
      <c r="AE144" s="192"/>
      <c r="AF144" s="192"/>
      <c r="AG144" s="192"/>
      <c r="AH144" s="192"/>
      <c r="AI144" s="192"/>
      <c r="AJ144" s="192"/>
      <c r="AK144" s="192"/>
      <c r="AL144" s="192"/>
      <c r="AM144" s="192"/>
      <c r="AN144" s="192"/>
      <c r="AO144" s="192"/>
      <c r="AP144" s="192"/>
      <c r="AQ144" s="192"/>
      <c r="AR144" s="192"/>
      <c r="AS144" s="192"/>
    </row>
    <row r="145" spans="8:45">
      <c r="H145" s="192"/>
      <c r="I145" s="192"/>
      <c r="J145" s="192"/>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2"/>
      <c r="AP145" s="192"/>
      <c r="AQ145" s="192"/>
      <c r="AR145" s="192"/>
      <c r="AS145" s="192"/>
    </row>
    <row r="146" spans="8:45">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2"/>
      <c r="AE146" s="192"/>
      <c r="AF146" s="192"/>
      <c r="AG146" s="192"/>
      <c r="AH146" s="192"/>
      <c r="AI146" s="192"/>
      <c r="AJ146" s="192"/>
      <c r="AK146" s="192"/>
      <c r="AL146" s="192"/>
      <c r="AM146" s="192"/>
      <c r="AN146" s="192"/>
      <c r="AO146" s="192"/>
      <c r="AP146" s="192"/>
      <c r="AQ146" s="192"/>
      <c r="AR146" s="192"/>
      <c r="AS146" s="192"/>
    </row>
    <row r="147" spans="8:45">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row>
    <row r="148" spans="8:45">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row>
    <row r="149" spans="8:45">
      <c r="H149" s="192"/>
      <c r="I149" s="192"/>
      <c r="J149" s="192"/>
      <c r="K149" s="192"/>
      <c r="L149" s="192"/>
      <c r="M149" s="192"/>
      <c r="N149" s="192"/>
      <c r="O149" s="192"/>
      <c r="P149" s="192"/>
      <c r="Q149" s="192"/>
      <c r="R149" s="192"/>
      <c r="S149" s="192"/>
      <c r="T149" s="192"/>
      <c r="U149" s="192"/>
      <c r="V149" s="192"/>
      <c r="W149" s="192"/>
      <c r="X149" s="192"/>
      <c r="Y149" s="192"/>
      <c r="Z149" s="192"/>
      <c r="AA149" s="192"/>
      <c r="AB149" s="192"/>
      <c r="AC149" s="192"/>
      <c r="AD149" s="192"/>
      <c r="AE149" s="192"/>
      <c r="AF149" s="192"/>
      <c r="AG149" s="192"/>
      <c r="AH149" s="192"/>
      <c r="AI149" s="192"/>
      <c r="AJ149" s="192"/>
      <c r="AK149" s="192"/>
      <c r="AL149" s="192"/>
      <c r="AM149" s="192"/>
      <c r="AN149" s="192"/>
      <c r="AO149" s="192"/>
      <c r="AP149" s="192"/>
      <c r="AQ149" s="192"/>
      <c r="AR149" s="192"/>
      <c r="AS149" s="192"/>
    </row>
    <row r="150" spans="8:45">
      <c r="H150" s="192"/>
      <c r="I150" s="192"/>
      <c r="J150" s="192"/>
      <c r="K150" s="192"/>
      <c r="L150" s="192"/>
      <c r="M150" s="192"/>
      <c r="N150" s="192"/>
      <c r="O150" s="192"/>
      <c r="P150" s="192"/>
      <c r="Q150" s="192"/>
      <c r="R150" s="192"/>
      <c r="S150" s="192"/>
      <c r="T150" s="192"/>
      <c r="U150" s="192"/>
      <c r="V150" s="192"/>
      <c r="W150" s="192"/>
      <c r="X150" s="192"/>
      <c r="Y150" s="192"/>
      <c r="Z150" s="192"/>
      <c r="AA150" s="192"/>
      <c r="AB150" s="192"/>
      <c r="AC150" s="192"/>
      <c r="AD150" s="192"/>
      <c r="AE150" s="192"/>
      <c r="AF150" s="192"/>
      <c r="AG150" s="192"/>
      <c r="AH150" s="192"/>
      <c r="AI150" s="192"/>
      <c r="AJ150" s="192"/>
      <c r="AK150" s="192"/>
      <c r="AL150" s="192"/>
      <c r="AM150" s="192"/>
      <c r="AN150" s="192"/>
      <c r="AO150" s="192"/>
      <c r="AP150" s="192"/>
      <c r="AQ150" s="192"/>
      <c r="AR150" s="192"/>
      <c r="AS150" s="192"/>
    </row>
    <row r="151" spans="8:45">
      <c r="H151" s="192"/>
      <c r="I151" s="192"/>
      <c r="J151" s="192"/>
      <c r="K151" s="192"/>
      <c r="L151" s="192"/>
      <c r="M151" s="192"/>
      <c r="N151" s="192"/>
      <c r="O151" s="192"/>
      <c r="P151" s="192"/>
      <c r="Q151" s="192"/>
      <c r="R151" s="192"/>
      <c r="S151" s="192"/>
      <c r="T151" s="192"/>
      <c r="U151" s="192"/>
      <c r="V151" s="192"/>
      <c r="W151" s="192"/>
      <c r="X151" s="192"/>
      <c r="Y151" s="192"/>
      <c r="Z151" s="192"/>
      <c r="AA151" s="192"/>
      <c r="AB151" s="192"/>
      <c r="AC151" s="192"/>
      <c r="AD151" s="192"/>
      <c r="AE151" s="192"/>
      <c r="AF151" s="192"/>
      <c r="AG151" s="192"/>
      <c r="AH151" s="192"/>
      <c r="AI151" s="192"/>
      <c r="AJ151" s="192"/>
      <c r="AK151" s="192"/>
      <c r="AL151" s="192"/>
      <c r="AM151" s="192"/>
      <c r="AN151" s="192"/>
      <c r="AO151" s="192"/>
      <c r="AP151" s="192"/>
      <c r="AQ151" s="192"/>
      <c r="AR151" s="192"/>
      <c r="AS151" s="192"/>
    </row>
    <row r="152" spans="8:45">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192"/>
      <c r="AE152" s="192"/>
      <c r="AF152" s="192"/>
      <c r="AG152" s="192"/>
      <c r="AH152" s="192"/>
      <c r="AI152" s="192"/>
      <c r="AJ152" s="192"/>
      <c r="AK152" s="192"/>
      <c r="AL152" s="192"/>
      <c r="AM152" s="192"/>
      <c r="AN152" s="192"/>
      <c r="AO152" s="192"/>
      <c r="AP152" s="192"/>
      <c r="AQ152" s="192"/>
      <c r="AR152" s="192"/>
      <c r="AS152" s="192"/>
    </row>
    <row r="153" spans="8:45">
      <c r="H153" s="192"/>
      <c r="I153" s="192"/>
      <c r="J153" s="192"/>
      <c r="K153" s="192"/>
      <c r="L153" s="192"/>
      <c r="M153" s="192"/>
      <c r="N153" s="192"/>
      <c r="O153" s="192"/>
      <c r="P153" s="192"/>
      <c r="Q153" s="192"/>
      <c r="R153" s="192"/>
      <c r="S153" s="192"/>
      <c r="T153" s="192"/>
      <c r="U153" s="192"/>
      <c r="V153" s="192"/>
      <c r="W153" s="192"/>
      <c r="X153" s="192"/>
      <c r="Y153" s="192"/>
      <c r="Z153" s="192"/>
      <c r="AA153" s="192"/>
      <c r="AB153" s="192"/>
      <c r="AC153" s="192"/>
      <c r="AD153" s="192"/>
      <c r="AE153" s="192"/>
      <c r="AF153" s="192"/>
      <c r="AG153" s="192"/>
      <c r="AH153" s="192"/>
      <c r="AI153" s="192"/>
      <c r="AJ153" s="192"/>
      <c r="AK153" s="192"/>
      <c r="AL153" s="192"/>
      <c r="AM153" s="192"/>
      <c r="AN153" s="192"/>
      <c r="AO153" s="192"/>
      <c r="AP153" s="192"/>
      <c r="AQ153" s="192"/>
      <c r="AR153" s="192"/>
      <c r="AS153" s="192"/>
    </row>
    <row r="154" spans="8:45">
      <c r="H154" s="192"/>
      <c r="I154" s="192"/>
      <c r="J154" s="192"/>
      <c r="K154" s="192"/>
      <c r="L154" s="192"/>
      <c r="M154" s="192"/>
      <c r="N154" s="192"/>
      <c r="O154" s="192"/>
      <c r="P154" s="192"/>
      <c r="Q154" s="192"/>
      <c r="R154" s="192"/>
      <c r="S154" s="192"/>
      <c r="T154" s="192"/>
      <c r="U154" s="192"/>
      <c r="V154" s="192"/>
      <c r="W154" s="192"/>
      <c r="X154" s="192"/>
      <c r="Y154" s="192"/>
      <c r="Z154" s="192"/>
      <c r="AA154" s="192"/>
      <c r="AB154" s="192"/>
      <c r="AC154" s="192"/>
      <c r="AD154" s="192"/>
      <c r="AE154" s="192"/>
      <c r="AF154" s="192"/>
      <c r="AG154" s="192"/>
      <c r="AH154" s="192"/>
      <c r="AI154" s="192"/>
      <c r="AJ154" s="192"/>
      <c r="AK154" s="192"/>
      <c r="AL154" s="192"/>
      <c r="AM154" s="192"/>
      <c r="AN154" s="192"/>
      <c r="AO154" s="192"/>
      <c r="AP154" s="192"/>
      <c r="AQ154" s="192"/>
      <c r="AR154" s="192"/>
      <c r="AS154" s="192"/>
    </row>
    <row r="155" spans="8:45">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192"/>
      <c r="AE155" s="192"/>
      <c r="AF155" s="192"/>
      <c r="AG155" s="192"/>
      <c r="AH155" s="192"/>
      <c r="AI155" s="192"/>
      <c r="AJ155" s="192"/>
      <c r="AK155" s="192"/>
      <c r="AL155" s="192"/>
      <c r="AM155" s="192"/>
      <c r="AN155" s="192"/>
      <c r="AO155" s="192"/>
      <c r="AP155" s="192"/>
      <c r="AQ155" s="192"/>
      <c r="AR155" s="192"/>
      <c r="AS155" s="192"/>
    </row>
    <row r="156" spans="8:45">
      <c r="H156" s="192"/>
      <c r="I156" s="192"/>
      <c r="J156" s="192"/>
      <c r="K156" s="192"/>
      <c r="L156" s="192"/>
      <c r="M156" s="192"/>
      <c r="N156" s="192"/>
      <c r="O156" s="192"/>
      <c r="P156" s="192"/>
      <c r="Q156" s="192"/>
      <c r="R156" s="192"/>
      <c r="S156" s="192"/>
      <c r="T156" s="192"/>
      <c r="U156" s="192"/>
      <c r="V156" s="192"/>
      <c r="W156" s="192"/>
      <c r="X156" s="192"/>
      <c r="Y156" s="192"/>
      <c r="Z156" s="192"/>
      <c r="AA156" s="192"/>
      <c r="AB156" s="192"/>
      <c r="AC156" s="192"/>
      <c r="AD156" s="192"/>
      <c r="AE156" s="192"/>
      <c r="AF156" s="192"/>
      <c r="AG156" s="192"/>
      <c r="AH156" s="192"/>
      <c r="AI156" s="192"/>
      <c r="AJ156" s="192"/>
      <c r="AK156" s="192"/>
      <c r="AL156" s="192"/>
      <c r="AM156" s="192"/>
      <c r="AN156" s="192"/>
      <c r="AO156" s="192"/>
      <c r="AP156" s="192"/>
      <c r="AQ156" s="192"/>
      <c r="AR156" s="192"/>
      <c r="AS156" s="192"/>
    </row>
    <row r="157" spans="8:45">
      <c r="H157" s="192"/>
      <c r="I157" s="192"/>
      <c r="J157" s="192"/>
      <c r="K157" s="192"/>
      <c r="L157" s="192"/>
      <c r="M157" s="192"/>
      <c r="N157" s="192"/>
      <c r="O157" s="192"/>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row>
    <row r="158" spans="8:45">
      <c r="H158" s="192"/>
      <c r="I158" s="192"/>
      <c r="J158" s="192"/>
      <c r="K158" s="192"/>
      <c r="L158" s="192"/>
      <c r="M158" s="192"/>
      <c r="N158" s="192"/>
      <c r="O158" s="192"/>
      <c r="P158" s="192"/>
      <c r="Q158" s="192"/>
      <c r="R158" s="192"/>
      <c r="S158" s="192"/>
      <c r="T158" s="192"/>
      <c r="U158" s="192"/>
      <c r="V158" s="192"/>
      <c r="W158" s="192"/>
      <c r="X158" s="192"/>
      <c r="Y158" s="192"/>
      <c r="Z158" s="192"/>
      <c r="AA158" s="192"/>
      <c r="AB158" s="192"/>
      <c r="AC158" s="192"/>
      <c r="AD158" s="192"/>
      <c r="AE158" s="192"/>
      <c r="AF158" s="192"/>
      <c r="AG158" s="192"/>
      <c r="AH158" s="192"/>
      <c r="AI158" s="192"/>
      <c r="AJ158" s="192"/>
      <c r="AK158" s="192"/>
      <c r="AL158" s="192"/>
      <c r="AM158" s="192"/>
      <c r="AN158" s="192"/>
      <c r="AO158" s="192"/>
      <c r="AP158" s="192"/>
      <c r="AQ158" s="192"/>
      <c r="AR158" s="192"/>
      <c r="AS158" s="192"/>
    </row>
    <row r="159" spans="8:45">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row>
    <row r="160" spans="8:45">
      <c r="H160" s="192"/>
      <c r="I160" s="192"/>
      <c r="J160" s="192"/>
      <c r="K160" s="192"/>
      <c r="L160" s="192"/>
      <c r="M160" s="192"/>
      <c r="N160" s="192"/>
      <c r="O160" s="192"/>
      <c r="P160" s="192"/>
      <c r="Q160" s="192"/>
      <c r="R160" s="192"/>
      <c r="S160" s="192"/>
      <c r="T160" s="192"/>
      <c r="U160" s="192"/>
      <c r="V160" s="192"/>
      <c r="W160" s="192"/>
      <c r="X160" s="192"/>
      <c r="Y160" s="192"/>
      <c r="Z160" s="192"/>
      <c r="AA160" s="192"/>
      <c r="AB160" s="192"/>
      <c r="AC160" s="192"/>
      <c r="AD160" s="192"/>
      <c r="AE160" s="192"/>
      <c r="AF160" s="192"/>
      <c r="AG160" s="192"/>
      <c r="AH160" s="192"/>
      <c r="AI160" s="192"/>
      <c r="AJ160" s="192"/>
      <c r="AK160" s="192"/>
      <c r="AL160" s="192"/>
      <c r="AM160" s="192"/>
      <c r="AN160" s="192"/>
      <c r="AO160" s="192"/>
      <c r="AP160" s="192"/>
      <c r="AQ160" s="192"/>
      <c r="AR160" s="192"/>
      <c r="AS160" s="192"/>
    </row>
    <row r="161" spans="8:45">
      <c r="H161" s="192"/>
      <c r="I161" s="192"/>
      <c r="J161" s="192"/>
      <c r="K161" s="192"/>
      <c r="L161" s="192"/>
      <c r="M161" s="192"/>
      <c r="N161" s="192"/>
      <c r="O161" s="192"/>
      <c r="P161" s="192"/>
      <c r="Q161" s="192"/>
      <c r="R161" s="192"/>
      <c r="S161" s="192"/>
      <c r="T161" s="192"/>
      <c r="U161" s="192"/>
      <c r="V161" s="192"/>
      <c r="W161" s="192"/>
      <c r="X161" s="192"/>
      <c r="Y161" s="192"/>
      <c r="Z161" s="192"/>
      <c r="AA161" s="192"/>
      <c r="AB161" s="192"/>
      <c r="AC161" s="192"/>
      <c r="AD161" s="192"/>
      <c r="AE161" s="192"/>
      <c r="AF161" s="192"/>
      <c r="AG161" s="192"/>
      <c r="AH161" s="192"/>
      <c r="AI161" s="192"/>
      <c r="AJ161" s="192"/>
      <c r="AK161" s="192"/>
      <c r="AL161" s="192"/>
      <c r="AM161" s="192"/>
      <c r="AN161" s="192"/>
      <c r="AO161" s="192"/>
      <c r="AP161" s="192"/>
      <c r="AQ161" s="192"/>
      <c r="AR161" s="192"/>
      <c r="AS161" s="192"/>
    </row>
    <row r="162" spans="8:45">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row>
    <row r="163" spans="8:45">
      <c r="H163" s="192"/>
      <c r="I163" s="192"/>
      <c r="J163" s="192"/>
      <c r="K163" s="192"/>
      <c r="L163" s="192"/>
      <c r="M163" s="192"/>
      <c r="N163" s="192"/>
      <c r="O163" s="192"/>
      <c r="P163" s="192"/>
      <c r="Q163" s="192"/>
      <c r="R163" s="192"/>
      <c r="S163" s="192"/>
      <c r="T163" s="192"/>
      <c r="U163" s="192"/>
      <c r="V163" s="192"/>
      <c r="W163" s="192"/>
      <c r="X163" s="192"/>
      <c r="Y163" s="192"/>
      <c r="Z163" s="192"/>
      <c r="AA163" s="192"/>
      <c r="AB163" s="192"/>
      <c r="AC163" s="192"/>
      <c r="AD163" s="192"/>
      <c r="AE163" s="192"/>
      <c r="AF163" s="192"/>
      <c r="AG163" s="192"/>
      <c r="AH163" s="192"/>
      <c r="AI163" s="192"/>
      <c r="AJ163" s="192"/>
      <c r="AK163" s="192"/>
      <c r="AL163" s="192"/>
      <c r="AM163" s="192"/>
      <c r="AN163" s="192"/>
      <c r="AO163" s="192"/>
      <c r="AP163" s="192"/>
      <c r="AQ163" s="192"/>
      <c r="AR163" s="192"/>
      <c r="AS163" s="192"/>
    </row>
    <row r="164" spans="8:45">
      <c r="H164" s="192"/>
      <c r="I164" s="192"/>
      <c r="J164" s="192"/>
      <c r="K164" s="192"/>
      <c r="L164" s="192"/>
      <c r="M164" s="192"/>
      <c r="N164" s="192"/>
      <c r="O164" s="192"/>
      <c r="P164" s="192"/>
      <c r="Q164" s="192"/>
      <c r="R164" s="192"/>
      <c r="S164" s="192"/>
      <c r="T164" s="192"/>
      <c r="U164" s="192"/>
      <c r="V164" s="192"/>
      <c r="W164" s="192"/>
      <c r="X164" s="192"/>
      <c r="Y164" s="192"/>
      <c r="Z164" s="192"/>
      <c r="AA164" s="192"/>
      <c r="AB164" s="192"/>
      <c r="AC164" s="192"/>
      <c r="AD164" s="192"/>
      <c r="AE164" s="192"/>
      <c r="AF164" s="192"/>
      <c r="AG164" s="192"/>
      <c r="AH164" s="192"/>
      <c r="AI164" s="192"/>
      <c r="AJ164" s="192"/>
      <c r="AK164" s="192"/>
      <c r="AL164" s="192"/>
      <c r="AM164" s="192"/>
      <c r="AN164" s="192"/>
      <c r="AO164" s="192"/>
      <c r="AP164" s="192"/>
      <c r="AQ164" s="192"/>
      <c r="AR164" s="192"/>
      <c r="AS164" s="192"/>
    </row>
    <row r="165" spans="8:45">
      <c r="H165" s="192"/>
      <c r="I165" s="192"/>
      <c r="J165" s="192"/>
      <c r="K165" s="192"/>
      <c r="L165" s="192"/>
      <c r="M165" s="192"/>
      <c r="N165" s="192"/>
      <c r="O165" s="192"/>
      <c r="P165" s="192"/>
      <c r="Q165" s="192"/>
      <c r="R165" s="192"/>
      <c r="S165" s="192"/>
      <c r="T165" s="192"/>
      <c r="U165" s="192"/>
      <c r="V165" s="192"/>
      <c r="W165" s="192"/>
      <c r="X165" s="192"/>
      <c r="Y165" s="192"/>
      <c r="Z165" s="192"/>
      <c r="AA165" s="192"/>
      <c r="AB165" s="192"/>
      <c r="AC165" s="192"/>
      <c r="AD165" s="192"/>
      <c r="AE165" s="192"/>
      <c r="AF165" s="192"/>
      <c r="AG165" s="192"/>
      <c r="AH165" s="192"/>
      <c r="AI165" s="192"/>
      <c r="AJ165" s="192"/>
      <c r="AK165" s="192"/>
      <c r="AL165" s="192"/>
      <c r="AM165" s="192"/>
      <c r="AN165" s="192"/>
      <c r="AO165" s="192"/>
      <c r="AP165" s="192"/>
      <c r="AQ165" s="192"/>
      <c r="AR165" s="192"/>
      <c r="AS165" s="192"/>
    </row>
    <row r="166" spans="8:45">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192"/>
      <c r="AE166" s="192"/>
      <c r="AF166" s="192"/>
      <c r="AG166" s="192"/>
      <c r="AH166" s="192"/>
      <c r="AI166" s="192"/>
      <c r="AJ166" s="192"/>
      <c r="AK166" s="192"/>
      <c r="AL166" s="192"/>
      <c r="AM166" s="192"/>
      <c r="AN166" s="192"/>
      <c r="AO166" s="192"/>
      <c r="AP166" s="192"/>
      <c r="AQ166" s="192"/>
      <c r="AR166" s="192"/>
      <c r="AS166" s="192"/>
    </row>
    <row r="167" spans="8:45">
      <c r="H167" s="192"/>
      <c r="I167" s="192"/>
      <c r="J167" s="192"/>
      <c r="K167" s="192"/>
      <c r="L167" s="192"/>
      <c r="M167" s="192"/>
      <c r="N167" s="192"/>
      <c r="O167" s="192"/>
      <c r="P167" s="192"/>
      <c r="Q167" s="192"/>
      <c r="R167" s="192"/>
      <c r="S167" s="192"/>
      <c r="T167" s="192"/>
      <c r="U167" s="192"/>
      <c r="V167" s="192"/>
      <c r="W167" s="192"/>
      <c r="X167" s="192"/>
      <c r="Y167" s="192"/>
      <c r="Z167" s="192"/>
      <c r="AA167" s="192"/>
      <c r="AB167" s="192"/>
      <c r="AC167" s="192"/>
      <c r="AD167" s="192"/>
      <c r="AE167" s="192"/>
      <c r="AF167" s="192"/>
      <c r="AG167" s="192"/>
      <c r="AH167" s="192"/>
      <c r="AI167" s="192"/>
      <c r="AJ167" s="192"/>
      <c r="AK167" s="192"/>
      <c r="AL167" s="192"/>
      <c r="AM167" s="192"/>
      <c r="AN167" s="192"/>
      <c r="AO167" s="192"/>
      <c r="AP167" s="192"/>
      <c r="AQ167" s="192"/>
      <c r="AR167" s="192"/>
      <c r="AS167" s="192"/>
    </row>
    <row r="168" spans="8:45">
      <c r="H168" s="192"/>
      <c r="I168" s="192"/>
      <c r="J168" s="192"/>
      <c r="K168" s="192"/>
      <c r="L168" s="192"/>
      <c r="M168" s="192"/>
      <c r="N168" s="192"/>
      <c r="O168" s="192"/>
      <c r="P168" s="192"/>
      <c r="Q168" s="192"/>
      <c r="R168" s="192"/>
      <c r="S168" s="192"/>
      <c r="T168" s="192"/>
      <c r="U168" s="192"/>
      <c r="V168" s="192"/>
      <c r="W168" s="192"/>
      <c r="X168" s="192"/>
      <c r="Y168" s="192"/>
      <c r="Z168" s="192"/>
      <c r="AA168" s="192"/>
      <c r="AB168" s="192"/>
      <c r="AC168" s="192"/>
      <c r="AD168" s="192"/>
      <c r="AE168" s="192"/>
      <c r="AF168" s="192"/>
      <c r="AG168" s="192"/>
      <c r="AH168" s="192"/>
      <c r="AI168" s="192"/>
      <c r="AJ168" s="192"/>
      <c r="AK168" s="192"/>
      <c r="AL168" s="192"/>
      <c r="AM168" s="192"/>
      <c r="AN168" s="192"/>
      <c r="AO168" s="192"/>
      <c r="AP168" s="192"/>
      <c r="AQ168" s="192"/>
      <c r="AR168" s="192"/>
      <c r="AS168" s="192"/>
    </row>
    <row r="169" spans="8:45">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2"/>
    </row>
    <row r="170" spans="8:45">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row>
    <row r="171" spans="8:45">
      <c r="H171" s="192"/>
      <c r="I171" s="192"/>
      <c r="J171" s="192"/>
      <c r="K171" s="192"/>
      <c r="L171" s="192"/>
      <c r="M171" s="192"/>
      <c r="N171" s="192"/>
      <c r="O171" s="192"/>
      <c r="P171" s="192"/>
      <c r="Q171" s="192"/>
      <c r="R171" s="192"/>
      <c r="S171" s="192"/>
      <c r="T171" s="192"/>
      <c r="U171" s="192"/>
      <c r="V171" s="192"/>
      <c r="W171" s="192"/>
      <c r="X171" s="192"/>
      <c r="Y171" s="192"/>
      <c r="Z171" s="192"/>
      <c r="AA171" s="192"/>
      <c r="AB171" s="192"/>
      <c r="AC171" s="192"/>
      <c r="AD171" s="192"/>
      <c r="AE171" s="192"/>
      <c r="AF171" s="192"/>
      <c r="AG171" s="192"/>
      <c r="AH171" s="192"/>
      <c r="AI171" s="192"/>
      <c r="AJ171" s="192"/>
      <c r="AK171" s="192"/>
      <c r="AL171" s="192"/>
      <c r="AM171" s="192"/>
      <c r="AN171" s="192"/>
      <c r="AO171" s="192"/>
      <c r="AP171" s="192"/>
      <c r="AQ171" s="192"/>
      <c r="AR171" s="192"/>
      <c r="AS171" s="192"/>
    </row>
    <row r="172" spans="8:45">
      <c r="H172" s="192"/>
      <c r="I172" s="192"/>
      <c r="J172" s="192"/>
      <c r="K172" s="192"/>
      <c r="L172" s="192"/>
      <c r="M172" s="192"/>
      <c r="N172" s="192"/>
      <c r="O172" s="192"/>
      <c r="P172" s="192"/>
      <c r="Q172" s="192"/>
      <c r="R172" s="192"/>
      <c r="S172" s="192"/>
      <c r="T172" s="192"/>
      <c r="U172" s="192"/>
      <c r="V172" s="192"/>
      <c r="W172" s="192"/>
      <c r="X172" s="192"/>
      <c r="Y172" s="192"/>
      <c r="Z172" s="192"/>
      <c r="AA172" s="192"/>
      <c r="AB172" s="192"/>
      <c r="AC172" s="192"/>
      <c r="AD172" s="192"/>
      <c r="AE172" s="192"/>
      <c r="AF172" s="192"/>
      <c r="AG172" s="192"/>
      <c r="AH172" s="192"/>
      <c r="AI172" s="192"/>
      <c r="AJ172" s="192"/>
      <c r="AK172" s="192"/>
      <c r="AL172" s="192"/>
      <c r="AM172" s="192"/>
      <c r="AN172" s="192"/>
      <c r="AO172" s="192"/>
      <c r="AP172" s="192"/>
      <c r="AQ172" s="192"/>
      <c r="AR172" s="192"/>
      <c r="AS172" s="192"/>
    </row>
    <row r="173" spans="8:45">
      <c r="H173" s="192"/>
      <c r="I173" s="192"/>
      <c r="J173" s="192"/>
      <c r="K173" s="192"/>
      <c r="L173" s="192"/>
      <c r="M173" s="192"/>
      <c r="N173" s="192"/>
      <c r="O173" s="192"/>
      <c r="P173" s="192"/>
      <c r="Q173" s="192"/>
      <c r="R173" s="192"/>
      <c r="S173" s="192"/>
      <c r="T173" s="192"/>
      <c r="U173" s="192"/>
      <c r="V173" s="192"/>
      <c r="W173" s="192"/>
      <c r="X173" s="192"/>
      <c r="Y173" s="192"/>
      <c r="Z173" s="192"/>
      <c r="AA173" s="192"/>
      <c r="AB173" s="192"/>
      <c r="AC173" s="192"/>
      <c r="AD173" s="192"/>
      <c r="AE173" s="192"/>
      <c r="AF173" s="192"/>
      <c r="AG173" s="192"/>
      <c r="AH173" s="192"/>
      <c r="AI173" s="192"/>
      <c r="AJ173" s="192"/>
      <c r="AK173" s="192"/>
      <c r="AL173" s="192"/>
      <c r="AM173" s="192"/>
      <c r="AN173" s="192"/>
      <c r="AO173" s="192"/>
      <c r="AP173" s="192"/>
      <c r="AQ173" s="192"/>
      <c r="AR173" s="192"/>
      <c r="AS173" s="192"/>
    </row>
    <row r="174" spans="8:45">
      <c r="H174" s="192"/>
      <c r="I174" s="192"/>
      <c r="J174" s="192"/>
      <c r="K174" s="192"/>
      <c r="L174" s="192"/>
      <c r="M174" s="192"/>
      <c r="N174" s="192"/>
      <c r="O174" s="192"/>
      <c r="P174" s="192"/>
      <c r="Q174" s="192"/>
      <c r="R174" s="192"/>
      <c r="S174" s="192"/>
      <c r="T174" s="192"/>
      <c r="U174" s="192"/>
      <c r="V174" s="192"/>
      <c r="W174" s="192"/>
      <c r="X174" s="192"/>
      <c r="Y174" s="192"/>
      <c r="Z174" s="192"/>
      <c r="AA174" s="192"/>
      <c r="AB174" s="192"/>
      <c r="AC174" s="192"/>
      <c r="AD174" s="192"/>
      <c r="AE174" s="192"/>
      <c r="AF174" s="192"/>
      <c r="AG174" s="192"/>
      <c r="AH174" s="192"/>
      <c r="AI174" s="192"/>
      <c r="AJ174" s="192"/>
      <c r="AK174" s="192"/>
      <c r="AL174" s="192"/>
      <c r="AM174" s="192"/>
      <c r="AN174" s="192"/>
      <c r="AO174" s="192"/>
      <c r="AP174" s="192"/>
      <c r="AQ174" s="192"/>
      <c r="AR174" s="192"/>
      <c r="AS174" s="192"/>
    </row>
    <row r="175" spans="8:45">
      <c r="H175" s="192"/>
      <c r="I175" s="192"/>
      <c r="J175" s="192"/>
      <c r="K175" s="192"/>
      <c r="L175" s="192"/>
      <c r="M175" s="192"/>
      <c r="N175" s="192"/>
      <c r="O175" s="192"/>
      <c r="P175" s="192"/>
      <c r="Q175" s="192"/>
      <c r="R175" s="192"/>
      <c r="S175" s="192"/>
      <c r="T175" s="192"/>
      <c r="U175" s="192"/>
      <c r="V175" s="192"/>
      <c r="W175" s="192"/>
      <c r="X175" s="192"/>
      <c r="Y175" s="192"/>
      <c r="Z175" s="192"/>
      <c r="AA175" s="192"/>
      <c r="AB175" s="192"/>
      <c r="AC175" s="192"/>
      <c r="AD175" s="192"/>
      <c r="AE175" s="192"/>
      <c r="AF175" s="192"/>
      <c r="AG175" s="192"/>
      <c r="AH175" s="192"/>
      <c r="AI175" s="192"/>
      <c r="AJ175" s="192"/>
      <c r="AK175" s="192"/>
      <c r="AL175" s="192"/>
      <c r="AM175" s="192"/>
      <c r="AN175" s="192"/>
      <c r="AO175" s="192"/>
      <c r="AP175" s="192"/>
      <c r="AQ175" s="192"/>
      <c r="AR175" s="192"/>
      <c r="AS175" s="192"/>
    </row>
    <row r="176" spans="8:45">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92"/>
      <c r="AE176" s="192"/>
      <c r="AF176" s="192"/>
      <c r="AG176" s="192"/>
      <c r="AH176" s="192"/>
      <c r="AI176" s="192"/>
      <c r="AJ176" s="192"/>
      <c r="AK176" s="192"/>
      <c r="AL176" s="192"/>
      <c r="AM176" s="192"/>
      <c r="AN176" s="192"/>
      <c r="AO176" s="192"/>
      <c r="AP176" s="192"/>
      <c r="AQ176" s="192"/>
      <c r="AR176" s="192"/>
      <c r="AS176" s="192"/>
    </row>
    <row r="177" spans="8:45">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92"/>
      <c r="AE177" s="192"/>
      <c r="AF177" s="192"/>
      <c r="AG177" s="192"/>
      <c r="AH177" s="192"/>
      <c r="AI177" s="192"/>
      <c r="AJ177" s="192"/>
      <c r="AK177" s="192"/>
      <c r="AL177" s="192"/>
      <c r="AM177" s="192"/>
      <c r="AN177" s="192"/>
      <c r="AO177" s="192"/>
      <c r="AP177" s="192"/>
      <c r="AQ177" s="192"/>
      <c r="AR177" s="192"/>
      <c r="AS177" s="192"/>
    </row>
    <row r="178" spans="8:45">
      <c r="H178" s="192"/>
      <c r="I178" s="192"/>
      <c r="J178" s="192"/>
      <c r="K178" s="192"/>
      <c r="L178" s="192"/>
      <c r="M178" s="192"/>
      <c r="N178" s="192"/>
      <c r="O178" s="192"/>
      <c r="P178" s="192"/>
      <c r="Q178" s="192"/>
      <c r="R178" s="192"/>
      <c r="S178" s="192"/>
      <c r="T178" s="192"/>
      <c r="U178" s="192"/>
      <c r="V178" s="192"/>
      <c r="W178" s="192"/>
      <c r="X178" s="192"/>
      <c r="Y178" s="192"/>
      <c r="Z178" s="192"/>
      <c r="AA178" s="192"/>
      <c r="AB178" s="192"/>
      <c r="AC178" s="192"/>
      <c r="AD178" s="192"/>
      <c r="AE178" s="192"/>
      <c r="AF178" s="192"/>
      <c r="AG178" s="192"/>
      <c r="AH178" s="192"/>
      <c r="AI178" s="192"/>
      <c r="AJ178" s="192"/>
      <c r="AK178" s="192"/>
      <c r="AL178" s="192"/>
      <c r="AM178" s="192"/>
      <c r="AN178" s="192"/>
      <c r="AO178" s="192"/>
      <c r="AP178" s="192"/>
      <c r="AQ178" s="192"/>
      <c r="AR178" s="192"/>
      <c r="AS178" s="192"/>
    </row>
    <row r="179" spans="8:45">
      <c r="H179" s="192"/>
      <c r="I179" s="192"/>
      <c r="J179" s="192"/>
      <c r="K179" s="192"/>
      <c r="L179" s="192"/>
      <c r="M179" s="192"/>
      <c r="N179" s="192"/>
      <c r="O179" s="192"/>
      <c r="P179" s="192"/>
      <c r="Q179" s="192"/>
      <c r="R179" s="192"/>
      <c r="S179" s="192"/>
      <c r="T179" s="192"/>
      <c r="U179" s="192"/>
      <c r="V179" s="192"/>
      <c r="W179" s="192"/>
      <c r="X179" s="192"/>
      <c r="Y179" s="192"/>
      <c r="Z179" s="192"/>
      <c r="AA179" s="192"/>
      <c r="AB179" s="192"/>
      <c r="AC179" s="192"/>
      <c r="AD179" s="192"/>
      <c r="AE179" s="192"/>
      <c r="AF179" s="192"/>
      <c r="AG179" s="192"/>
      <c r="AH179" s="192"/>
      <c r="AI179" s="192"/>
      <c r="AJ179" s="192"/>
      <c r="AK179" s="192"/>
      <c r="AL179" s="192"/>
      <c r="AM179" s="192"/>
      <c r="AN179" s="192"/>
      <c r="AO179" s="192"/>
      <c r="AP179" s="192"/>
      <c r="AQ179" s="192"/>
      <c r="AR179" s="192"/>
      <c r="AS179" s="192"/>
    </row>
    <row r="180" spans="8:45">
      <c r="H180" s="192"/>
      <c r="I180" s="192"/>
      <c r="J180" s="192"/>
      <c r="K180" s="192"/>
      <c r="L180" s="192"/>
      <c r="M180" s="192"/>
      <c r="N180" s="192"/>
      <c r="O180" s="192"/>
      <c r="P180" s="192"/>
      <c r="Q180" s="192"/>
      <c r="R180" s="192"/>
      <c r="S180" s="192"/>
      <c r="T180" s="192"/>
      <c r="U180" s="192"/>
      <c r="V180" s="192"/>
      <c r="W180" s="192"/>
      <c r="X180" s="192"/>
      <c r="Y180" s="192"/>
      <c r="Z180" s="192"/>
      <c r="AA180" s="192"/>
      <c r="AB180" s="192"/>
      <c r="AC180" s="192"/>
      <c r="AD180" s="192"/>
      <c r="AE180" s="192"/>
      <c r="AF180" s="192"/>
      <c r="AG180" s="192"/>
      <c r="AH180" s="192"/>
      <c r="AI180" s="192"/>
      <c r="AJ180" s="192"/>
      <c r="AK180" s="192"/>
      <c r="AL180" s="192"/>
      <c r="AM180" s="192"/>
      <c r="AN180" s="192"/>
      <c r="AO180" s="192"/>
      <c r="AP180" s="192"/>
      <c r="AQ180" s="192"/>
      <c r="AR180" s="192"/>
      <c r="AS180" s="192"/>
    </row>
    <row r="181" spans="8:45">
      <c r="H181" s="192"/>
      <c r="I181" s="192"/>
      <c r="J181" s="192"/>
      <c r="K181" s="192"/>
      <c r="L181" s="192"/>
      <c r="M181" s="192"/>
      <c r="N181" s="192"/>
      <c r="O181" s="192"/>
      <c r="P181" s="192"/>
      <c r="Q181" s="192"/>
      <c r="R181" s="192"/>
      <c r="S181" s="192"/>
      <c r="T181" s="192"/>
      <c r="U181" s="192"/>
      <c r="V181" s="192"/>
      <c r="W181" s="192"/>
      <c r="X181" s="192"/>
      <c r="Y181" s="192"/>
      <c r="Z181" s="192"/>
      <c r="AA181" s="192"/>
      <c r="AB181" s="192"/>
      <c r="AC181" s="192"/>
      <c r="AD181" s="192"/>
      <c r="AE181" s="192"/>
      <c r="AF181" s="192"/>
      <c r="AG181" s="192"/>
      <c r="AH181" s="192"/>
      <c r="AI181" s="192"/>
      <c r="AJ181" s="192"/>
      <c r="AK181" s="192"/>
      <c r="AL181" s="192"/>
      <c r="AM181" s="192"/>
      <c r="AN181" s="192"/>
      <c r="AO181" s="192"/>
      <c r="AP181" s="192"/>
      <c r="AQ181" s="192"/>
      <c r="AR181" s="192"/>
      <c r="AS181" s="192"/>
    </row>
    <row r="182" spans="8:45">
      <c r="H182" s="192"/>
      <c r="I182" s="192"/>
      <c r="J182" s="192"/>
      <c r="K182" s="192"/>
      <c r="L182" s="192"/>
      <c r="M182" s="192"/>
      <c r="N182" s="192"/>
      <c r="O182" s="192"/>
      <c r="P182" s="192"/>
      <c r="Q182" s="192"/>
      <c r="R182" s="192"/>
      <c r="S182" s="192"/>
      <c r="T182" s="192"/>
      <c r="U182" s="192"/>
      <c r="V182" s="192"/>
      <c r="W182" s="192"/>
      <c r="X182" s="192"/>
      <c r="Y182" s="192"/>
      <c r="Z182" s="192"/>
      <c r="AA182" s="192"/>
      <c r="AB182" s="192"/>
      <c r="AC182" s="192"/>
      <c r="AD182" s="192"/>
      <c r="AE182" s="192"/>
      <c r="AF182" s="192"/>
      <c r="AG182" s="192"/>
      <c r="AH182" s="192"/>
      <c r="AI182" s="192"/>
      <c r="AJ182" s="192"/>
      <c r="AK182" s="192"/>
      <c r="AL182" s="192"/>
      <c r="AM182" s="192"/>
      <c r="AN182" s="192"/>
      <c r="AO182" s="192"/>
      <c r="AP182" s="192"/>
      <c r="AQ182" s="192"/>
      <c r="AR182" s="192"/>
      <c r="AS182" s="192"/>
    </row>
    <row r="183" spans="8:45">
      <c r="H183" s="192"/>
      <c r="I183" s="192"/>
      <c r="J183" s="192"/>
      <c r="K183" s="192"/>
      <c r="L183" s="192"/>
      <c r="M183" s="192"/>
      <c r="N183" s="192"/>
      <c r="O183" s="192"/>
      <c r="P183" s="192"/>
      <c r="Q183" s="192"/>
      <c r="R183" s="192"/>
      <c r="S183" s="192"/>
      <c r="T183" s="192"/>
      <c r="U183" s="192"/>
      <c r="V183" s="192"/>
      <c r="W183" s="192"/>
      <c r="X183" s="192"/>
      <c r="Y183" s="192"/>
      <c r="Z183" s="192"/>
      <c r="AA183" s="192"/>
      <c r="AB183" s="192"/>
      <c r="AC183" s="192"/>
      <c r="AD183" s="192"/>
      <c r="AE183" s="192"/>
      <c r="AF183" s="192"/>
      <c r="AG183" s="192"/>
      <c r="AH183" s="192"/>
      <c r="AI183" s="192"/>
      <c r="AJ183" s="192"/>
      <c r="AK183" s="192"/>
      <c r="AL183" s="192"/>
      <c r="AM183" s="192"/>
      <c r="AN183" s="192"/>
      <c r="AO183" s="192"/>
      <c r="AP183" s="192"/>
      <c r="AQ183" s="192"/>
      <c r="AR183" s="192"/>
      <c r="AS183" s="192"/>
    </row>
    <row r="184" spans="8:45">
      <c r="H184" s="192"/>
      <c r="I184" s="192"/>
      <c r="J184" s="192"/>
      <c r="K184" s="192"/>
      <c r="L184" s="192"/>
      <c r="M184" s="192"/>
      <c r="N184" s="192"/>
      <c r="O184" s="192"/>
      <c r="P184" s="192"/>
      <c r="Q184" s="192"/>
      <c r="R184" s="192"/>
      <c r="S184" s="192"/>
      <c r="T184" s="192"/>
      <c r="U184" s="192"/>
      <c r="V184" s="192"/>
      <c r="W184" s="192"/>
      <c r="X184" s="192"/>
      <c r="Y184" s="192"/>
      <c r="Z184" s="192"/>
      <c r="AA184" s="192"/>
      <c r="AB184" s="192"/>
      <c r="AC184" s="192"/>
      <c r="AD184" s="192"/>
      <c r="AE184" s="192"/>
      <c r="AF184" s="192"/>
      <c r="AG184" s="192"/>
      <c r="AH184" s="192"/>
      <c r="AI184" s="192"/>
      <c r="AJ184" s="192"/>
      <c r="AK184" s="192"/>
      <c r="AL184" s="192"/>
      <c r="AM184" s="192"/>
      <c r="AN184" s="192"/>
      <c r="AO184" s="192"/>
      <c r="AP184" s="192"/>
      <c r="AQ184" s="192"/>
      <c r="AR184" s="192"/>
      <c r="AS184" s="192"/>
    </row>
    <row r="185" spans="8:45">
      <c r="H185" s="192"/>
      <c r="I185" s="192"/>
      <c r="J185" s="192"/>
      <c r="K185" s="192"/>
      <c r="L185" s="192"/>
      <c r="M185" s="192"/>
      <c r="N185" s="192"/>
      <c r="O185" s="192"/>
      <c r="P185" s="192"/>
      <c r="Q185" s="192"/>
      <c r="R185" s="192"/>
      <c r="S185" s="192"/>
      <c r="T185" s="192"/>
      <c r="U185" s="192"/>
      <c r="V185" s="192"/>
      <c r="W185" s="192"/>
      <c r="X185" s="192"/>
      <c r="Y185" s="192"/>
      <c r="Z185" s="192"/>
      <c r="AA185" s="192"/>
      <c r="AB185" s="192"/>
      <c r="AC185" s="192"/>
      <c r="AD185" s="192"/>
      <c r="AE185" s="192"/>
      <c r="AF185" s="192"/>
      <c r="AG185" s="192"/>
      <c r="AH185" s="192"/>
      <c r="AI185" s="192"/>
      <c r="AJ185" s="192"/>
      <c r="AK185" s="192"/>
      <c r="AL185" s="192"/>
      <c r="AM185" s="192"/>
      <c r="AN185" s="192"/>
      <c r="AO185" s="192"/>
      <c r="AP185" s="192"/>
      <c r="AQ185" s="192"/>
      <c r="AR185" s="192"/>
      <c r="AS185" s="192"/>
    </row>
    <row r="186" spans="8:45">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2"/>
      <c r="AD186" s="192"/>
      <c r="AE186" s="192"/>
      <c r="AF186" s="192"/>
      <c r="AG186" s="192"/>
      <c r="AH186" s="192"/>
      <c r="AI186" s="192"/>
      <c r="AJ186" s="192"/>
      <c r="AK186" s="192"/>
      <c r="AL186" s="192"/>
      <c r="AM186" s="192"/>
      <c r="AN186" s="192"/>
      <c r="AO186" s="192"/>
      <c r="AP186" s="192"/>
      <c r="AQ186" s="192"/>
      <c r="AR186" s="192"/>
      <c r="AS186" s="192"/>
    </row>
    <row r="187" spans="8:45">
      <c r="H187" s="192"/>
      <c r="I187" s="192"/>
      <c r="J187" s="192"/>
      <c r="K187" s="192"/>
      <c r="L187" s="192"/>
      <c r="M187" s="192"/>
      <c r="N187" s="192"/>
      <c r="O187" s="192"/>
      <c r="P187" s="192"/>
      <c r="Q187" s="192"/>
      <c r="R187" s="192"/>
      <c r="S187" s="192"/>
      <c r="T187" s="192"/>
      <c r="U187" s="192"/>
      <c r="V187" s="192"/>
      <c r="W187" s="192"/>
      <c r="X187" s="192"/>
      <c r="Y187" s="192"/>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row>
    <row r="188" spans="8:45">
      <c r="H188" s="192"/>
      <c r="I188" s="192"/>
      <c r="J188" s="192"/>
      <c r="K188" s="192"/>
      <c r="L188" s="192"/>
      <c r="M188" s="192"/>
      <c r="N188" s="192"/>
      <c r="O188" s="192"/>
      <c r="P188" s="192"/>
      <c r="Q188" s="192"/>
      <c r="R188" s="192"/>
      <c r="S188" s="192"/>
      <c r="T188" s="192"/>
      <c r="U188" s="192"/>
      <c r="V188" s="192"/>
      <c r="W188" s="192"/>
      <c r="X188" s="192"/>
      <c r="Y188" s="192"/>
      <c r="Z188" s="192"/>
      <c r="AA188" s="192"/>
      <c r="AB188" s="192"/>
      <c r="AC188" s="192"/>
      <c r="AD188" s="192"/>
      <c r="AE188" s="192"/>
      <c r="AF188" s="192"/>
      <c r="AG188" s="192"/>
      <c r="AH188" s="192"/>
      <c r="AI188" s="192"/>
      <c r="AJ188" s="192"/>
      <c r="AK188" s="192"/>
      <c r="AL188" s="192"/>
      <c r="AM188" s="192"/>
      <c r="AN188" s="192"/>
      <c r="AO188" s="192"/>
      <c r="AP188" s="192"/>
      <c r="AQ188" s="192"/>
      <c r="AR188" s="192"/>
      <c r="AS188" s="192"/>
    </row>
    <row r="189" spans="8:45">
      <c r="H189" s="192"/>
      <c r="I189" s="192"/>
      <c r="J189" s="192"/>
      <c r="K189" s="192"/>
      <c r="L189" s="192"/>
      <c r="M189" s="192"/>
      <c r="N189" s="192"/>
      <c r="O189" s="192"/>
      <c r="P189" s="192"/>
      <c r="Q189" s="192"/>
      <c r="R189" s="192"/>
      <c r="S189" s="192"/>
      <c r="T189" s="192"/>
      <c r="U189" s="192"/>
      <c r="V189" s="192"/>
      <c r="W189" s="192"/>
      <c r="X189" s="192"/>
      <c r="Y189" s="192"/>
      <c r="Z189" s="192"/>
      <c r="AA189" s="192"/>
      <c r="AB189" s="192"/>
      <c r="AC189" s="192"/>
      <c r="AD189" s="192"/>
      <c r="AE189" s="192"/>
      <c r="AF189" s="192"/>
      <c r="AG189" s="192"/>
      <c r="AH189" s="192"/>
      <c r="AI189" s="192"/>
      <c r="AJ189" s="192"/>
      <c r="AK189" s="192"/>
      <c r="AL189" s="192"/>
      <c r="AM189" s="192"/>
      <c r="AN189" s="192"/>
      <c r="AO189" s="192"/>
      <c r="AP189" s="192"/>
      <c r="AQ189" s="192"/>
      <c r="AR189" s="192"/>
      <c r="AS189" s="192"/>
    </row>
    <row r="190" spans="8:45">
      <c r="H190" s="192"/>
      <c r="I190" s="192"/>
      <c r="J190" s="192"/>
      <c r="K190" s="192"/>
      <c r="L190" s="192"/>
      <c r="M190" s="192"/>
      <c r="N190" s="192"/>
      <c r="O190" s="192"/>
      <c r="P190" s="192"/>
      <c r="Q190" s="192"/>
      <c r="R190" s="192"/>
      <c r="S190" s="192"/>
      <c r="T190" s="192"/>
      <c r="U190" s="192"/>
      <c r="V190" s="192"/>
      <c r="W190" s="192"/>
      <c r="X190" s="192"/>
      <c r="Y190" s="192"/>
      <c r="Z190" s="192"/>
      <c r="AA190" s="192"/>
      <c r="AB190" s="192"/>
      <c r="AC190" s="192"/>
      <c r="AD190" s="192"/>
      <c r="AE190" s="192"/>
      <c r="AF190" s="192"/>
      <c r="AG190" s="192"/>
      <c r="AH190" s="192"/>
      <c r="AI190" s="192"/>
      <c r="AJ190" s="192"/>
      <c r="AK190" s="192"/>
      <c r="AL190" s="192"/>
      <c r="AM190" s="192"/>
      <c r="AN190" s="192"/>
      <c r="AO190" s="192"/>
      <c r="AP190" s="192"/>
      <c r="AQ190" s="192"/>
      <c r="AR190" s="192"/>
      <c r="AS190" s="192"/>
    </row>
    <row r="191" spans="8:45">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c r="AF191" s="192"/>
      <c r="AG191" s="192"/>
      <c r="AH191" s="192"/>
      <c r="AI191" s="192"/>
      <c r="AJ191" s="192"/>
      <c r="AK191" s="192"/>
      <c r="AL191" s="192"/>
      <c r="AM191" s="192"/>
      <c r="AN191" s="192"/>
      <c r="AO191" s="192"/>
      <c r="AP191" s="192"/>
      <c r="AQ191" s="192"/>
      <c r="AR191" s="192"/>
      <c r="AS191" s="192"/>
    </row>
    <row r="192" spans="8:45">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c r="AF192" s="192"/>
      <c r="AG192" s="192"/>
      <c r="AH192" s="192"/>
      <c r="AI192" s="192"/>
      <c r="AJ192" s="192"/>
      <c r="AK192" s="192"/>
      <c r="AL192" s="192"/>
      <c r="AM192" s="192"/>
      <c r="AN192" s="192"/>
      <c r="AO192" s="192"/>
      <c r="AP192" s="192"/>
      <c r="AQ192" s="192"/>
      <c r="AR192" s="192"/>
      <c r="AS192" s="192"/>
    </row>
    <row r="193" spans="8:45">
      <c r="H193" s="192"/>
      <c r="I193" s="192"/>
      <c r="J193" s="192"/>
      <c r="K193" s="192"/>
      <c r="L193" s="192"/>
      <c r="M193" s="192"/>
      <c r="N193" s="192"/>
      <c r="O193" s="192"/>
      <c r="P193" s="192"/>
      <c r="Q193" s="192"/>
      <c r="R193" s="192"/>
      <c r="S193" s="192"/>
      <c r="T193" s="192"/>
      <c r="U193" s="192"/>
      <c r="V193" s="192"/>
      <c r="W193" s="192"/>
      <c r="X193" s="192"/>
      <c r="Y193" s="192"/>
      <c r="Z193" s="192"/>
      <c r="AA193" s="192"/>
      <c r="AB193" s="192"/>
      <c r="AC193" s="192"/>
      <c r="AD193" s="192"/>
      <c r="AE193" s="192"/>
      <c r="AF193" s="192"/>
      <c r="AG193" s="192"/>
      <c r="AH193" s="192"/>
      <c r="AI193" s="192"/>
      <c r="AJ193" s="192"/>
      <c r="AK193" s="192"/>
      <c r="AL193" s="192"/>
      <c r="AM193" s="192"/>
      <c r="AN193" s="192"/>
      <c r="AO193" s="192"/>
      <c r="AP193" s="192"/>
      <c r="AQ193" s="192"/>
      <c r="AR193" s="192"/>
      <c r="AS193" s="192"/>
    </row>
    <row r="194" spans="8:45">
      <c r="H194" s="192"/>
      <c r="I194" s="192"/>
      <c r="J194" s="192"/>
      <c r="K194" s="192"/>
      <c r="L194" s="192"/>
      <c r="M194" s="192"/>
      <c r="N194" s="192"/>
      <c r="O194" s="192"/>
      <c r="P194" s="192"/>
      <c r="Q194" s="192"/>
      <c r="R194" s="192"/>
      <c r="S194" s="192"/>
      <c r="T194" s="192"/>
      <c r="U194" s="192"/>
      <c r="V194" s="192"/>
      <c r="W194" s="192"/>
      <c r="X194" s="192"/>
      <c r="Y194" s="192"/>
      <c r="Z194" s="192"/>
      <c r="AA194" s="192"/>
      <c r="AB194" s="192"/>
      <c r="AC194" s="192"/>
      <c r="AD194" s="192"/>
      <c r="AE194" s="192"/>
      <c r="AF194" s="192"/>
      <c r="AG194" s="192"/>
      <c r="AH194" s="192"/>
      <c r="AI194" s="192"/>
      <c r="AJ194" s="192"/>
      <c r="AK194" s="192"/>
      <c r="AL194" s="192"/>
      <c r="AM194" s="192"/>
      <c r="AN194" s="192"/>
      <c r="AO194" s="192"/>
      <c r="AP194" s="192"/>
      <c r="AQ194" s="192"/>
      <c r="AR194" s="192"/>
      <c r="AS194" s="192"/>
    </row>
    <row r="195" spans="8:45">
      <c r="H195" s="192"/>
      <c r="I195" s="192"/>
      <c r="J195" s="192"/>
      <c r="K195" s="192"/>
      <c r="L195" s="192"/>
      <c r="M195" s="192"/>
      <c r="N195" s="192"/>
      <c r="O195" s="192"/>
      <c r="P195" s="192"/>
      <c r="Q195" s="192"/>
      <c r="R195" s="192"/>
      <c r="S195" s="192"/>
      <c r="T195" s="192"/>
      <c r="U195" s="192"/>
      <c r="V195" s="192"/>
      <c r="W195" s="192"/>
      <c r="X195" s="192"/>
      <c r="Y195" s="192"/>
      <c r="Z195" s="192"/>
      <c r="AA195" s="192"/>
      <c r="AB195" s="192"/>
      <c r="AC195" s="192"/>
      <c r="AD195" s="192"/>
      <c r="AE195" s="192"/>
      <c r="AF195" s="192"/>
      <c r="AG195" s="192"/>
      <c r="AH195" s="192"/>
      <c r="AI195" s="192"/>
      <c r="AJ195" s="192"/>
      <c r="AK195" s="192"/>
      <c r="AL195" s="192"/>
      <c r="AM195" s="192"/>
      <c r="AN195" s="192"/>
      <c r="AO195" s="192"/>
      <c r="AP195" s="192"/>
      <c r="AQ195" s="192"/>
      <c r="AR195" s="192"/>
      <c r="AS195" s="192"/>
    </row>
    <row r="196" spans="8:45">
      <c r="H196" s="192"/>
      <c r="I196" s="192"/>
      <c r="J196" s="192"/>
      <c r="K196" s="192"/>
      <c r="L196" s="192"/>
      <c r="M196" s="192"/>
      <c r="N196" s="192"/>
      <c r="O196" s="192"/>
      <c r="P196" s="192"/>
      <c r="Q196" s="192"/>
      <c r="R196" s="192"/>
      <c r="S196" s="192"/>
      <c r="T196" s="192"/>
      <c r="U196" s="192"/>
      <c r="V196" s="192"/>
      <c r="W196" s="192"/>
      <c r="X196" s="192"/>
      <c r="Y196" s="192"/>
      <c r="Z196" s="192"/>
      <c r="AA196" s="192"/>
      <c r="AB196" s="192"/>
      <c r="AC196" s="192"/>
      <c r="AD196" s="192"/>
      <c r="AE196" s="192"/>
      <c r="AF196" s="192"/>
      <c r="AG196" s="192"/>
      <c r="AH196" s="192"/>
      <c r="AI196" s="192"/>
      <c r="AJ196" s="192"/>
      <c r="AK196" s="192"/>
      <c r="AL196" s="192"/>
      <c r="AM196" s="192"/>
      <c r="AN196" s="192"/>
      <c r="AO196" s="192"/>
      <c r="AP196" s="192"/>
      <c r="AQ196" s="192"/>
      <c r="AR196" s="192"/>
      <c r="AS196" s="192"/>
    </row>
    <row r="197" spans="8:45">
      <c r="H197" s="192"/>
      <c r="I197" s="192"/>
      <c r="J197" s="192"/>
      <c r="K197" s="192"/>
      <c r="L197" s="192"/>
      <c r="M197" s="192"/>
      <c r="N197" s="192"/>
      <c r="O197" s="192"/>
      <c r="P197" s="192"/>
      <c r="Q197" s="192"/>
      <c r="R197" s="192"/>
      <c r="S197" s="192"/>
      <c r="T197" s="192"/>
      <c r="U197" s="192"/>
      <c r="V197" s="192"/>
      <c r="W197" s="192"/>
      <c r="X197" s="192"/>
      <c r="Y197" s="192"/>
      <c r="Z197" s="192"/>
      <c r="AA197" s="192"/>
      <c r="AB197" s="192"/>
      <c r="AC197" s="192"/>
      <c r="AD197" s="192"/>
      <c r="AE197" s="192"/>
      <c r="AF197" s="192"/>
      <c r="AG197" s="192"/>
      <c r="AH197" s="192"/>
      <c r="AI197" s="192"/>
      <c r="AJ197" s="192"/>
      <c r="AK197" s="192"/>
      <c r="AL197" s="192"/>
      <c r="AM197" s="192"/>
      <c r="AN197" s="192"/>
      <c r="AO197" s="192"/>
      <c r="AP197" s="192"/>
      <c r="AQ197" s="192"/>
      <c r="AR197" s="192"/>
      <c r="AS197" s="192"/>
    </row>
    <row r="198" spans="8:45">
      <c r="H198" s="192"/>
      <c r="I198" s="192"/>
      <c r="J198" s="192"/>
      <c r="K198" s="192"/>
      <c r="L198" s="192"/>
      <c r="M198" s="192"/>
      <c r="N198" s="192"/>
      <c r="O198" s="192"/>
      <c r="P198" s="192"/>
      <c r="Q198" s="192"/>
      <c r="R198" s="192"/>
      <c r="S198" s="192"/>
      <c r="T198" s="192"/>
      <c r="U198" s="192"/>
      <c r="V198" s="192"/>
      <c r="W198" s="192"/>
      <c r="X198" s="192"/>
      <c r="Y198" s="192"/>
      <c r="Z198" s="192"/>
      <c r="AA198" s="192"/>
      <c r="AB198" s="192"/>
      <c r="AC198" s="192"/>
      <c r="AD198" s="192"/>
      <c r="AE198" s="192"/>
      <c r="AF198" s="192"/>
      <c r="AG198" s="192"/>
      <c r="AH198" s="192"/>
      <c r="AI198" s="192"/>
      <c r="AJ198" s="192"/>
      <c r="AK198" s="192"/>
      <c r="AL198" s="192"/>
      <c r="AM198" s="192"/>
      <c r="AN198" s="192"/>
      <c r="AO198" s="192"/>
      <c r="AP198" s="192"/>
      <c r="AQ198" s="192"/>
      <c r="AR198" s="192"/>
      <c r="AS198" s="192"/>
    </row>
    <row r="199" spans="8:45">
      <c r="H199" s="192"/>
      <c r="I199" s="192"/>
      <c r="J199" s="192"/>
      <c r="K199" s="192"/>
      <c r="L199" s="192"/>
      <c r="M199" s="192"/>
      <c r="N199" s="192"/>
      <c r="O199" s="192"/>
      <c r="P199" s="192"/>
      <c r="Q199" s="192"/>
      <c r="R199" s="192"/>
      <c r="S199" s="192"/>
      <c r="T199" s="192"/>
      <c r="U199" s="192"/>
      <c r="V199" s="192"/>
      <c r="W199" s="192"/>
      <c r="X199" s="192"/>
      <c r="Y199" s="192"/>
      <c r="Z199" s="192"/>
      <c r="AA199" s="192"/>
      <c r="AB199" s="192"/>
      <c r="AC199" s="192"/>
      <c r="AD199" s="192"/>
      <c r="AE199" s="192"/>
      <c r="AF199" s="192"/>
      <c r="AG199" s="192"/>
      <c r="AH199" s="192"/>
      <c r="AI199" s="192"/>
      <c r="AJ199" s="192"/>
      <c r="AK199" s="192"/>
      <c r="AL199" s="192"/>
      <c r="AM199" s="192"/>
      <c r="AN199" s="192"/>
      <c r="AO199" s="192"/>
      <c r="AP199" s="192"/>
      <c r="AQ199" s="192"/>
      <c r="AR199" s="192"/>
      <c r="AS199" s="192"/>
    </row>
    <row r="200" spans="8:45">
      <c r="H200" s="192"/>
      <c r="I200" s="192"/>
      <c r="J200" s="192"/>
      <c r="K200" s="192"/>
      <c r="L200" s="192"/>
      <c r="M200" s="192"/>
      <c r="N200" s="192"/>
      <c r="O200" s="192"/>
      <c r="P200" s="192"/>
      <c r="Q200" s="192"/>
      <c r="R200" s="192"/>
      <c r="S200" s="192"/>
      <c r="T200" s="192"/>
      <c r="U200" s="192"/>
      <c r="V200" s="192"/>
      <c r="W200" s="192"/>
      <c r="X200" s="192"/>
      <c r="Y200" s="192"/>
      <c r="Z200" s="192"/>
      <c r="AA200" s="192"/>
      <c r="AB200" s="192"/>
      <c r="AC200" s="192"/>
      <c r="AD200" s="192"/>
      <c r="AE200" s="192"/>
      <c r="AF200" s="192"/>
      <c r="AG200" s="192"/>
      <c r="AH200" s="192"/>
      <c r="AI200" s="192"/>
      <c r="AJ200" s="192"/>
      <c r="AK200" s="192"/>
      <c r="AL200" s="192"/>
      <c r="AM200" s="192"/>
      <c r="AN200" s="192"/>
      <c r="AO200" s="192"/>
      <c r="AP200" s="192"/>
      <c r="AQ200" s="192"/>
      <c r="AR200" s="192"/>
      <c r="AS200" s="192"/>
    </row>
    <row r="201" spans="8:45">
      <c r="H201" s="192"/>
      <c r="I201" s="192"/>
      <c r="J201" s="192"/>
      <c r="K201" s="192"/>
      <c r="L201" s="192"/>
      <c r="M201" s="192"/>
      <c r="N201" s="192"/>
      <c r="O201" s="192"/>
      <c r="P201" s="192"/>
      <c r="Q201" s="192"/>
      <c r="R201" s="192"/>
      <c r="S201" s="192"/>
      <c r="T201" s="192"/>
      <c r="U201" s="192"/>
      <c r="V201" s="192"/>
      <c r="W201" s="192"/>
      <c r="X201" s="192"/>
      <c r="Y201" s="192"/>
      <c r="Z201" s="192"/>
      <c r="AA201" s="192"/>
      <c r="AB201" s="192"/>
      <c r="AC201" s="192"/>
      <c r="AD201" s="192"/>
      <c r="AE201" s="192"/>
      <c r="AF201" s="192"/>
      <c r="AG201" s="192"/>
      <c r="AH201" s="192"/>
      <c r="AI201" s="192"/>
      <c r="AJ201" s="192"/>
      <c r="AK201" s="192"/>
      <c r="AL201" s="192"/>
      <c r="AM201" s="192"/>
      <c r="AN201" s="192"/>
      <c r="AO201" s="192"/>
      <c r="AP201" s="192"/>
      <c r="AQ201" s="192"/>
      <c r="AR201" s="192"/>
      <c r="AS201" s="192"/>
    </row>
    <row r="202" spans="8:45">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192"/>
      <c r="AE202" s="192"/>
      <c r="AF202" s="192"/>
      <c r="AG202" s="192"/>
      <c r="AH202" s="192"/>
      <c r="AI202" s="192"/>
      <c r="AJ202" s="192"/>
      <c r="AK202" s="192"/>
      <c r="AL202" s="192"/>
      <c r="AM202" s="192"/>
      <c r="AN202" s="192"/>
      <c r="AO202" s="192"/>
      <c r="AP202" s="192"/>
      <c r="AQ202" s="192"/>
      <c r="AR202" s="192"/>
      <c r="AS202" s="192"/>
    </row>
    <row r="203" spans="8:45">
      <c r="H203" s="192"/>
      <c r="I203" s="192"/>
      <c r="J203" s="192"/>
      <c r="K203" s="192"/>
      <c r="L203" s="192"/>
      <c r="M203" s="192"/>
      <c r="N203" s="192"/>
      <c r="O203" s="192"/>
      <c r="P203" s="192"/>
      <c r="Q203" s="192"/>
      <c r="R203" s="192"/>
      <c r="S203" s="192"/>
      <c r="T203" s="192"/>
      <c r="U203" s="192"/>
      <c r="V203" s="192"/>
      <c r="W203" s="192"/>
      <c r="X203" s="192"/>
      <c r="Y203" s="192"/>
      <c r="Z203" s="192"/>
      <c r="AA203" s="192"/>
      <c r="AB203" s="192"/>
      <c r="AC203" s="192"/>
      <c r="AD203" s="192"/>
      <c r="AE203" s="192"/>
      <c r="AF203" s="192"/>
      <c r="AG203" s="192"/>
      <c r="AH203" s="192"/>
      <c r="AI203" s="192"/>
      <c r="AJ203" s="192"/>
      <c r="AK203" s="192"/>
      <c r="AL203" s="192"/>
      <c r="AM203" s="192"/>
      <c r="AN203" s="192"/>
      <c r="AO203" s="192"/>
      <c r="AP203" s="192"/>
      <c r="AQ203" s="192"/>
      <c r="AR203" s="192"/>
      <c r="AS203" s="192"/>
    </row>
    <row r="204" spans="8:45">
      <c r="H204" s="192"/>
      <c r="I204" s="192"/>
      <c r="J204" s="192"/>
      <c r="K204" s="192"/>
      <c r="L204" s="192"/>
      <c r="M204" s="192"/>
      <c r="N204" s="192"/>
      <c r="O204" s="192"/>
      <c r="P204" s="192"/>
      <c r="Q204" s="192"/>
      <c r="R204" s="192"/>
      <c r="S204" s="192"/>
      <c r="T204" s="192"/>
      <c r="U204" s="192"/>
      <c r="V204" s="192"/>
      <c r="W204" s="192"/>
      <c r="X204" s="192"/>
      <c r="Y204" s="192"/>
      <c r="Z204" s="192"/>
      <c r="AA204" s="192"/>
      <c r="AB204" s="192"/>
      <c r="AC204" s="192"/>
      <c r="AD204" s="192"/>
      <c r="AE204" s="192"/>
      <c r="AF204" s="192"/>
      <c r="AG204" s="192"/>
      <c r="AH204" s="192"/>
      <c r="AI204" s="192"/>
      <c r="AJ204" s="192"/>
      <c r="AK204" s="192"/>
      <c r="AL204" s="192"/>
      <c r="AM204" s="192"/>
      <c r="AN204" s="192"/>
      <c r="AO204" s="192"/>
      <c r="AP204" s="192"/>
      <c r="AQ204" s="192"/>
      <c r="AR204" s="192"/>
      <c r="AS204" s="192"/>
    </row>
    <row r="205" spans="8:45">
      <c r="H205" s="192"/>
      <c r="I205" s="192"/>
      <c r="J205" s="192"/>
      <c r="K205" s="192"/>
      <c r="L205" s="192"/>
      <c r="M205" s="192"/>
      <c r="N205" s="192"/>
      <c r="O205" s="192"/>
      <c r="P205" s="192"/>
      <c r="Q205" s="192"/>
      <c r="R205" s="192"/>
      <c r="S205" s="192"/>
      <c r="T205" s="192"/>
      <c r="U205" s="192"/>
      <c r="V205" s="192"/>
      <c r="W205" s="192"/>
      <c r="X205" s="192"/>
      <c r="Y205" s="192"/>
      <c r="Z205" s="192"/>
      <c r="AA205" s="192"/>
      <c r="AB205" s="192"/>
      <c r="AC205" s="192"/>
      <c r="AD205" s="192"/>
      <c r="AE205" s="192"/>
      <c r="AF205" s="192"/>
      <c r="AG205" s="192"/>
      <c r="AH205" s="192"/>
      <c r="AI205" s="192"/>
      <c r="AJ205" s="192"/>
      <c r="AK205" s="192"/>
      <c r="AL205" s="192"/>
      <c r="AM205" s="192"/>
      <c r="AN205" s="192"/>
      <c r="AO205" s="192"/>
      <c r="AP205" s="192"/>
      <c r="AQ205" s="192"/>
      <c r="AR205" s="192"/>
      <c r="AS205" s="192"/>
    </row>
    <row r="206" spans="8:45">
      <c r="H206" s="192"/>
      <c r="I206" s="192"/>
      <c r="J206" s="192"/>
      <c r="K206" s="192"/>
      <c r="L206" s="192"/>
      <c r="M206" s="192"/>
      <c r="N206" s="192"/>
      <c r="O206" s="192"/>
      <c r="P206" s="192"/>
      <c r="Q206" s="192"/>
      <c r="R206" s="192"/>
      <c r="S206" s="192"/>
      <c r="T206" s="192"/>
      <c r="U206" s="192"/>
      <c r="V206" s="192"/>
      <c r="W206" s="192"/>
      <c r="X206" s="192"/>
      <c r="Y206" s="192"/>
      <c r="Z206" s="192"/>
      <c r="AA206" s="192"/>
      <c r="AB206" s="192"/>
      <c r="AC206" s="192"/>
      <c r="AD206" s="192"/>
      <c r="AE206" s="192"/>
      <c r="AF206" s="192"/>
      <c r="AG206" s="192"/>
      <c r="AH206" s="192"/>
      <c r="AI206" s="192"/>
      <c r="AJ206" s="192"/>
      <c r="AK206" s="192"/>
      <c r="AL206" s="192"/>
      <c r="AM206" s="192"/>
      <c r="AN206" s="192"/>
      <c r="AO206" s="192"/>
      <c r="AP206" s="192"/>
      <c r="AQ206" s="192"/>
      <c r="AR206" s="192"/>
      <c r="AS206" s="192"/>
    </row>
    <row r="207" spans="8:45">
      <c r="H207" s="192"/>
      <c r="I207" s="192"/>
      <c r="J207" s="192"/>
      <c r="K207" s="192"/>
      <c r="L207" s="192"/>
      <c r="M207" s="192"/>
      <c r="N207" s="192"/>
      <c r="O207" s="192"/>
      <c r="P207" s="192"/>
      <c r="Q207" s="192"/>
      <c r="R207" s="192"/>
      <c r="S207" s="192"/>
      <c r="T207" s="192"/>
      <c r="U207" s="192"/>
      <c r="V207" s="192"/>
      <c r="W207" s="192"/>
      <c r="X207" s="192"/>
      <c r="Y207" s="192"/>
      <c r="Z207" s="192"/>
      <c r="AA207" s="192"/>
      <c r="AB207" s="192"/>
      <c r="AC207" s="192"/>
      <c r="AD207" s="192"/>
      <c r="AE207" s="192"/>
      <c r="AF207" s="192"/>
      <c r="AG207" s="192"/>
      <c r="AH207" s="192"/>
      <c r="AI207" s="192"/>
      <c r="AJ207" s="192"/>
      <c r="AK207" s="192"/>
      <c r="AL207" s="192"/>
      <c r="AM207" s="192"/>
      <c r="AN207" s="192"/>
      <c r="AO207" s="192"/>
      <c r="AP207" s="192"/>
      <c r="AQ207" s="192"/>
      <c r="AR207" s="192"/>
      <c r="AS207" s="192"/>
    </row>
    <row r="208" spans="8:45">
      <c r="H208" s="192"/>
      <c r="I208" s="192"/>
      <c r="J208" s="192"/>
      <c r="K208" s="192"/>
      <c r="L208" s="192"/>
      <c r="M208" s="192"/>
      <c r="N208" s="192"/>
      <c r="O208" s="192"/>
      <c r="P208" s="192"/>
      <c r="Q208" s="192"/>
      <c r="R208" s="192"/>
      <c r="S208" s="192"/>
      <c r="T208" s="192"/>
      <c r="U208" s="192"/>
      <c r="V208" s="192"/>
      <c r="W208" s="192"/>
      <c r="X208" s="192"/>
      <c r="Y208" s="192"/>
      <c r="Z208" s="192"/>
      <c r="AA208" s="192"/>
      <c r="AB208" s="192"/>
      <c r="AC208" s="192"/>
      <c r="AD208" s="192"/>
      <c r="AE208" s="192"/>
      <c r="AF208" s="192"/>
      <c r="AG208" s="192"/>
      <c r="AH208" s="192"/>
      <c r="AI208" s="192"/>
      <c r="AJ208" s="192"/>
      <c r="AK208" s="192"/>
      <c r="AL208" s="192"/>
      <c r="AM208" s="192"/>
      <c r="AN208" s="192"/>
      <c r="AO208" s="192"/>
      <c r="AP208" s="192"/>
      <c r="AQ208" s="192"/>
      <c r="AR208" s="192"/>
      <c r="AS208" s="192"/>
    </row>
    <row r="209" spans="8:45">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192"/>
      <c r="AE209" s="192"/>
      <c r="AF209" s="192"/>
      <c r="AG209" s="192"/>
      <c r="AH209" s="192"/>
      <c r="AI209" s="192"/>
      <c r="AJ209" s="192"/>
      <c r="AK209" s="192"/>
      <c r="AL209" s="192"/>
      <c r="AM209" s="192"/>
      <c r="AN209" s="192"/>
      <c r="AO209" s="192"/>
      <c r="AP209" s="192"/>
      <c r="AQ209" s="192"/>
      <c r="AR209" s="192"/>
      <c r="AS209" s="192"/>
    </row>
    <row r="210" spans="8:45">
      <c r="H210" s="192"/>
      <c r="I210" s="192"/>
      <c r="J210" s="192"/>
      <c r="K210" s="192"/>
      <c r="L210" s="192"/>
      <c r="M210" s="192"/>
      <c r="N210" s="192"/>
      <c r="O210" s="192"/>
      <c r="P210" s="192"/>
      <c r="Q210" s="192"/>
      <c r="R210" s="192"/>
      <c r="S210" s="192"/>
      <c r="T210" s="192"/>
      <c r="U210" s="192"/>
      <c r="V210" s="192"/>
      <c r="W210" s="192"/>
      <c r="X210" s="192"/>
      <c r="Y210" s="192"/>
      <c r="Z210" s="192"/>
      <c r="AA210" s="192"/>
      <c r="AB210" s="192"/>
      <c r="AC210" s="192"/>
      <c r="AD210" s="192"/>
      <c r="AE210" s="192"/>
      <c r="AF210" s="192"/>
      <c r="AG210" s="192"/>
      <c r="AH210" s="192"/>
      <c r="AI210" s="192"/>
      <c r="AJ210" s="192"/>
      <c r="AK210" s="192"/>
      <c r="AL210" s="192"/>
      <c r="AM210" s="192"/>
      <c r="AN210" s="192"/>
      <c r="AO210" s="192"/>
      <c r="AP210" s="192"/>
      <c r="AQ210" s="192"/>
      <c r="AR210" s="192"/>
      <c r="AS210" s="192"/>
    </row>
    <row r="211" spans="8:45">
      <c r="H211" s="192"/>
      <c r="I211" s="192"/>
      <c r="J211" s="192"/>
      <c r="K211" s="192"/>
      <c r="L211" s="192"/>
      <c r="M211" s="192"/>
      <c r="N211" s="192"/>
      <c r="O211" s="192"/>
      <c r="P211" s="192"/>
      <c r="Q211" s="192"/>
      <c r="R211" s="192"/>
      <c r="S211" s="192"/>
      <c r="T211" s="192"/>
      <c r="U211" s="192"/>
      <c r="V211" s="192"/>
      <c r="W211" s="192"/>
      <c r="X211" s="192"/>
      <c r="Y211" s="192"/>
      <c r="Z211" s="192"/>
      <c r="AA211" s="192"/>
      <c r="AB211" s="192"/>
      <c r="AC211" s="192"/>
      <c r="AD211" s="192"/>
      <c r="AE211" s="192"/>
      <c r="AF211" s="192"/>
      <c r="AG211" s="192"/>
      <c r="AH211" s="192"/>
      <c r="AI211" s="192"/>
      <c r="AJ211" s="192"/>
      <c r="AK211" s="192"/>
      <c r="AL211" s="192"/>
      <c r="AM211" s="192"/>
      <c r="AN211" s="192"/>
      <c r="AO211" s="192"/>
      <c r="AP211" s="192"/>
      <c r="AQ211" s="192"/>
      <c r="AR211" s="192"/>
      <c r="AS211" s="192"/>
    </row>
  </sheetData>
  <dataConsolidate/>
  <mergeCells count="13">
    <mergeCell ref="B32:F32"/>
    <mergeCell ref="B2:G2"/>
    <mergeCell ref="B30:G30"/>
    <mergeCell ref="B11:D11"/>
    <mergeCell ref="F11:G11"/>
    <mergeCell ref="B12:G12"/>
    <mergeCell ref="B17:G18"/>
    <mergeCell ref="B5:B6"/>
    <mergeCell ref="C6:D6"/>
    <mergeCell ref="C5:D5"/>
    <mergeCell ref="C14:G14"/>
    <mergeCell ref="C15:G15"/>
    <mergeCell ref="C16:G16"/>
  </mergeCells>
  <printOptions horizontalCentered="1"/>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Option Button 3">
              <controlPr defaultSize="0" autoFill="0" autoLine="0" autoPict="0">
                <anchor moveWithCells="1">
                  <from>
                    <xdr:col>1</xdr:col>
                    <xdr:colOff>704850</xdr:colOff>
                    <xdr:row>12</xdr:row>
                    <xdr:rowOff>161925</xdr:rowOff>
                  </from>
                  <to>
                    <xdr:col>1</xdr:col>
                    <xdr:colOff>1085850</xdr:colOff>
                    <xdr:row>13</xdr:row>
                    <xdr:rowOff>552450</xdr:rowOff>
                  </to>
                </anchor>
              </controlPr>
            </control>
          </mc:Choice>
        </mc:AlternateContent>
        <mc:AlternateContent xmlns:mc="http://schemas.openxmlformats.org/markup-compatibility/2006">
          <mc:Choice Requires="x14">
            <control shapeId="8198" r:id="rId5" name="Option Button 6">
              <controlPr defaultSize="0" autoFill="0" autoLine="0" autoPict="0">
                <anchor moveWithCells="1">
                  <from>
                    <xdr:col>1</xdr:col>
                    <xdr:colOff>704850</xdr:colOff>
                    <xdr:row>13</xdr:row>
                    <xdr:rowOff>571500</xdr:rowOff>
                  </from>
                  <to>
                    <xdr:col>1</xdr:col>
                    <xdr:colOff>1076325</xdr:colOff>
                    <xdr:row>14</xdr:row>
                    <xdr:rowOff>476250</xdr:rowOff>
                  </to>
                </anchor>
              </controlPr>
            </control>
          </mc:Choice>
        </mc:AlternateContent>
        <mc:AlternateContent xmlns:mc="http://schemas.openxmlformats.org/markup-compatibility/2006">
          <mc:Choice Requires="x14">
            <control shapeId="8199" r:id="rId6" name="Option Button 7">
              <controlPr defaultSize="0" autoFill="0" autoLine="0" autoPict="0">
                <anchor moveWithCells="1">
                  <from>
                    <xdr:col>1</xdr:col>
                    <xdr:colOff>704850</xdr:colOff>
                    <xdr:row>15</xdr:row>
                    <xdr:rowOff>0</xdr:rowOff>
                  </from>
                  <to>
                    <xdr:col>1</xdr:col>
                    <xdr:colOff>1076325</xdr:colOff>
                    <xdr:row>15</xdr:row>
                    <xdr:rowOff>571500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22D92-EBCE-40DF-9048-3B03C08E5B0F}">
  <sheetPr>
    <tabColor rgb="FF002060"/>
  </sheetPr>
  <dimension ref="A1:BV103"/>
  <sheetViews>
    <sheetView showGridLines="0" zoomScale="76" zoomScaleNormal="80" workbookViewId="0">
      <selection activeCell="L48" sqref="L48"/>
    </sheetView>
  </sheetViews>
  <sheetFormatPr baseColWidth="10" defaultColWidth="11.42578125" defaultRowHeight="14.25"/>
  <cols>
    <col min="1" max="1" width="2.5703125" style="194" customWidth="1"/>
    <col min="2" max="2" width="22.5703125" style="194" customWidth="1"/>
    <col min="3" max="3" width="2.5703125" style="194" customWidth="1"/>
    <col min="4" max="4" width="22.42578125" style="194" customWidth="1"/>
    <col min="5" max="5" width="30.5703125" style="194" customWidth="1"/>
    <col min="6" max="15" width="12.5703125" style="194" customWidth="1"/>
    <col min="16" max="16" width="16.28515625" style="194" bestFit="1" customWidth="1"/>
    <col min="17" max="33" width="12.5703125" style="194" customWidth="1"/>
    <col min="34" max="16384" width="11.42578125" style="194"/>
  </cols>
  <sheetData>
    <row r="1" spans="1:34" ht="172.35" customHeight="1">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row>
    <row r="2" spans="1:34" ht="23.25" customHeight="1">
      <c r="A2" s="193"/>
      <c r="B2" s="627" t="s">
        <v>254</v>
      </c>
      <c r="C2" s="627"/>
      <c r="D2" s="627"/>
      <c r="E2" s="627"/>
      <c r="F2" s="627"/>
      <c r="G2" s="627"/>
      <c r="H2" s="627"/>
      <c r="I2" s="627"/>
      <c r="J2" s="627"/>
      <c r="K2" s="627"/>
      <c r="L2" s="627"/>
      <c r="M2" s="627"/>
      <c r="N2" s="627"/>
      <c r="O2" s="193"/>
      <c r="P2" s="193"/>
      <c r="Q2" s="193"/>
      <c r="R2" s="193"/>
      <c r="S2" s="193"/>
      <c r="T2" s="193"/>
      <c r="U2" s="193"/>
      <c r="V2" s="193"/>
      <c r="W2" s="193"/>
      <c r="X2" s="193"/>
      <c r="Y2" s="193"/>
      <c r="Z2" s="193"/>
      <c r="AA2" s="193"/>
      <c r="AB2" s="193"/>
      <c r="AC2" s="193"/>
      <c r="AD2" s="193"/>
      <c r="AE2" s="193"/>
      <c r="AF2" s="193"/>
      <c r="AG2" s="193"/>
      <c r="AH2" s="193"/>
    </row>
    <row r="3" spans="1:34" ht="100.35" customHeight="1">
      <c r="A3" s="193"/>
      <c r="B3" s="632" t="s">
        <v>255</v>
      </c>
      <c r="C3" s="632"/>
      <c r="D3" s="632"/>
      <c r="E3" s="632"/>
      <c r="F3" s="632"/>
      <c r="G3" s="632"/>
      <c r="H3" s="632"/>
      <c r="I3" s="632"/>
      <c r="J3" s="632"/>
      <c r="K3" s="632"/>
      <c r="L3" s="632"/>
      <c r="M3" s="632"/>
      <c r="N3" s="632"/>
      <c r="O3" s="193"/>
      <c r="P3" s="193"/>
      <c r="Q3" s="193"/>
      <c r="R3" s="193"/>
      <c r="S3" s="193"/>
      <c r="T3" s="193"/>
      <c r="U3" s="193"/>
      <c r="V3" s="193"/>
      <c r="W3" s="193"/>
      <c r="X3" s="193"/>
      <c r="Y3" s="193"/>
      <c r="Z3" s="193"/>
      <c r="AA3" s="193"/>
      <c r="AB3" s="193"/>
      <c r="AC3" s="193"/>
      <c r="AD3" s="193"/>
      <c r="AE3" s="193"/>
      <c r="AF3" s="193"/>
      <c r="AG3" s="193"/>
      <c r="AH3" s="193"/>
    </row>
    <row r="4" spans="1:34" ht="15" thickBot="1">
      <c r="A4" s="193"/>
      <c r="B4" s="193"/>
      <c r="C4" s="193"/>
      <c r="D4" s="193"/>
      <c r="E4" s="193"/>
      <c r="F4" s="227"/>
      <c r="G4" s="227"/>
      <c r="H4" s="227"/>
      <c r="I4" s="227"/>
      <c r="J4" s="227"/>
      <c r="K4" s="227"/>
      <c r="L4" s="227"/>
      <c r="M4" s="227"/>
      <c r="N4" s="227"/>
      <c r="O4" s="193"/>
      <c r="P4" s="193"/>
      <c r="Q4" s="193"/>
      <c r="R4" s="193"/>
      <c r="S4" s="193"/>
      <c r="T4" s="193"/>
      <c r="U4" s="193"/>
      <c r="V4" s="193"/>
      <c r="W4" s="193"/>
      <c r="X4" s="193"/>
      <c r="Y4" s="193"/>
      <c r="Z4" s="193"/>
      <c r="AA4" s="193"/>
      <c r="AB4" s="193"/>
      <c r="AC4" s="193"/>
      <c r="AD4" s="193"/>
      <c r="AE4" s="193"/>
      <c r="AF4" s="193"/>
      <c r="AG4" s="193"/>
      <c r="AH4" s="193"/>
    </row>
    <row r="5" spans="1:34">
      <c r="A5" s="193"/>
      <c r="B5" s="633" t="s">
        <v>16</v>
      </c>
      <c r="C5" s="635" t="s">
        <v>17</v>
      </c>
      <c r="D5" s="635"/>
      <c r="E5" s="636"/>
      <c r="F5" s="227"/>
      <c r="G5" s="227"/>
      <c r="H5" s="227"/>
      <c r="I5" s="227"/>
      <c r="J5" s="227"/>
      <c r="K5" s="227"/>
      <c r="L5" s="227"/>
      <c r="M5" s="227"/>
      <c r="N5" s="227"/>
      <c r="O5" s="193"/>
      <c r="P5" s="193"/>
      <c r="Q5" s="193"/>
      <c r="R5" s="193"/>
      <c r="S5" s="193"/>
      <c r="T5" s="193"/>
      <c r="U5" s="193"/>
      <c r="V5" s="193"/>
      <c r="W5" s="193"/>
      <c r="X5" s="193"/>
      <c r="Y5" s="193"/>
      <c r="Z5" s="193"/>
      <c r="AA5" s="193"/>
      <c r="AB5" s="193"/>
      <c r="AC5" s="193"/>
      <c r="AD5" s="193"/>
      <c r="AE5" s="193"/>
      <c r="AF5" s="193"/>
      <c r="AG5" s="193"/>
      <c r="AH5" s="193"/>
    </row>
    <row r="6" spans="1:34" ht="15" thickBot="1">
      <c r="A6" s="193"/>
      <c r="B6" s="634"/>
      <c r="C6" s="624" t="s">
        <v>19</v>
      </c>
      <c r="D6" s="624"/>
      <c r="E6" s="625"/>
      <c r="F6" s="227"/>
      <c r="G6" s="227"/>
      <c r="H6" s="227"/>
      <c r="I6" s="227"/>
      <c r="J6" s="227"/>
      <c r="K6" s="227"/>
      <c r="L6" s="227"/>
      <c r="M6" s="227"/>
      <c r="N6" s="227"/>
      <c r="O6" s="193"/>
      <c r="P6" s="193"/>
      <c r="Q6" s="193"/>
      <c r="R6" s="193"/>
      <c r="S6" s="193"/>
      <c r="T6" s="193"/>
      <c r="U6" s="193"/>
      <c r="V6" s="193"/>
      <c r="W6" s="193"/>
      <c r="X6" s="193"/>
      <c r="Y6" s="193"/>
      <c r="Z6" s="193"/>
      <c r="AA6" s="193"/>
      <c r="AB6" s="193"/>
      <c r="AC6" s="193"/>
      <c r="AD6" s="193"/>
      <c r="AE6" s="193"/>
      <c r="AF6" s="193"/>
      <c r="AG6" s="193"/>
      <c r="AH6" s="193"/>
    </row>
    <row r="7" spans="1:34" ht="15" thickBot="1">
      <c r="A7" s="193"/>
      <c r="B7" s="193"/>
      <c r="C7" s="193"/>
      <c r="D7" s="193"/>
      <c r="E7" s="193"/>
      <c r="F7" s="227"/>
      <c r="G7" s="227"/>
      <c r="H7" s="227"/>
      <c r="I7" s="227"/>
      <c r="J7" s="227"/>
      <c r="K7" s="227"/>
      <c r="L7" s="227"/>
      <c r="M7" s="227"/>
      <c r="N7" s="227"/>
      <c r="O7" s="193"/>
      <c r="P7" s="193"/>
      <c r="Q7" s="193"/>
      <c r="R7" s="193"/>
      <c r="S7" s="193"/>
      <c r="T7" s="193"/>
      <c r="U7" s="193"/>
      <c r="V7" s="193"/>
      <c r="W7" s="193"/>
      <c r="X7" s="193"/>
      <c r="Y7" s="193"/>
      <c r="Z7" s="193"/>
      <c r="AA7" s="193"/>
      <c r="AB7" s="193"/>
      <c r="AC7" s="193"/>
      <c r="AD7" s="193"/>
      <c r="AE7" s="193"/>
      <c r="AF7" s="193"/>
      <c r="AG7" s="193"/>
      <c r="AH7" s="193"/>
    </row>
    <row r="8" spans="1:34" ht="14.85" customHeight="1">
      <c r="A8" s="193"/>
      <c r="B8" s="637" t="s">
        <v>256</v>
      </c>
      <c r="C8" s="206"/>
      <c r="D8" s="611" t="s">
        <v>257</v>
      </c>
      <c r="E8" s="612"/>
      <c r="F8" s="612"/>
      <c r="G8" s="612"/>
      <c r="H8" s="612"/>
      <c r="I8" s="612"/>
      <c r="J8" s="612"/>
      <c r="K8" s="612"/>
      <c r="L8" s="612"/>
      <c r="M8" s="612"/>
      <c r="N8" s="613"/>
      <c r="O8" s="193"/>
      <c r="P8" s="193"/>
      <c r="Q8" s="193"/>
      <c r="R8" s="193"/>
      <c r="S8" s="193"/>
      <c r="T8" s="193"/>
      <c r="U8" s="193"/>
      <c r="V8" s="193"/>
      <c r="W8" s="193"/>
      <c r="X8" s="193"/>
      <c r="Y8" s="193"/>
      <c r="Z8" s="193"/>
      <c r="AA8" s="193"/>
      <c r="AB8" s="193"/>
      <c r="AC8" s="193"/>
      <c r="AD8" s="193"/>
      <c r="AE8" s="193"/>
      <c r="AF8" s="193"/>
      <c r="AG8" s="193"/>
      <c r="AH8" s="193"/>
    </row>
    <row r="9" spans="1:34" ht="18" customHeight="1">
      <c r="A9" s="193"/>
      <c r="B9" s="637"/>
      <c r="C9" s="206"/>
      <c r="D9" s="614"/>
      <c r="E9" s="615"/>
      <c r="F9" s="615"/>
      <c r="G9" s="615"/>
      <c r="H9" s="615"/>
      <c r="I9" s="615"/>
      <c r="J9" s="615"/>
      <c r="K9" s="615"/>
      <c r="L9" s="615"/>
      <c r="M9" s="615"/>
      <c r="N9" s="616"/>
      <c r="O9" s="193"/>
      <c r="P9" s="193"/>
      <c r="Q9" s="193"/>
      <c r="R9" s="193"/>
      <c r="S9" s="193"/>
      <c r="T9" s="193"/>
      <c r="U9" s="193"/>
      <c r="V9" s="193"/>
      <c r="W9" s="193"/>
      <c r="X9" s="193"/>
      <c r="Y9" s="193"/>
      <c r="Z9" s="193"/>
      <c r="AA9" s="193"/>
      <c r="AB9" s="193"/>
      <c r="AC9" s="193"/>
      <c r="AD9" s="193"/>
      <c r="AE9" s="193"/>
      <c r="AF9" s="193"/>
      <c r="AG9" s="193"/>
      <c r="AH9" s="193"/>
    </row>
    <row r="10" spans="1:34" ht="18" customHeight="1">
      <c r="A10" s="193"/>
      <c r="B10" s="637"/>
      <c r="C10" s="206"/>
      <c r="D10" s="614"/>
      <c r="E10" s="615"/>
      <c r="F10" s="615"/>
      <c r="G10" s="615"/>
      <c r="H10" s="615"/>
      <c r="I10" s="615"/>
      <c r="J10" s="615"/>
      <c r="K10" s="615"/>
      <c r="L10" s="615"/>
      <c r="M10" s="615"/>
      <c r="N10" s="616"/>
      <c r="O10" s="193"/>
      <c r="P10" s="193"/>
      <c r="Q10" s="193"/>
      <c r="R10" s="193"/>
      <c r="S10" s="193"/>
      <c r="T10" s="193"/>
      <c r="U10" s="193"/>
      <c r="V10" s="193"/>
      <c r="W10" s="193"/>
      <c r="X10" s="193"/>
      <c r="Y10" s="193"/>
      <c r="Z10" s="193"/>
      <c r="AA10" s="193"/>
      <c r="AB10" s="193"/>
      <c r="AC10" s="193"/>
      <c r="AD10" s="193"/>
      <c r="AE10" s="193"/>
      <c r="AF10" s="193"/>
      <c r="AG10" s="193"/>
      <c r="AH10" s="193"/>
    </row>
    <row r="11" spans="1:34" ht="18" customHeight="1">
      <c r="A11" s="193"/>
      <c r="B11" s="637"/>
      <c r="C11" s="206"/>
      <c r="D11" s="614"/>
      <c r="E11" s="615"/>
      <c r="F11" s="615"/>
      <c r="G11" s="615"/>
      <c r="H11" s="615"/>
      <c r="I11" s="615"/>
      <c r="J11" s="615"/>
      <c r="K11" s="615"/>
      <c r="L11" s="615"/>
      <c r="M11" s="615"/>
      <c r="N11" s="616"/>
      <c r="O11" s="193"/>
      <c r="P11" s="193"/>
      <c r="Q11" s="193"/>
      <c r="R11" s="193"/>
      <c r="S11" s="193"/>
      <c r="T11" s="193"/>
      <c r="U11" s="193"/>
      <c r="V11" s="193"/>
      <c r="W11" s="193"/>
      <c r="X11" s="193"/>
      <c r="Y11" s="193"/>
      <c r="Z11" s="193"/>
      <c r="AA11" s="193"/>
      <c r="AB11" s="193"/>
      <c r="AC11" s="193"/>
      <c r="AD11" s="193"/>
      <c r="AE11" s="193"/>
      <c r="AF11" s="193"/>
      <c r="AG11" s="193"/>
      <c r="AH11" s="193"/>
    </row>
    <row r="12" spans="1:34" ht="18" customHeight="1">
      <c r="A12" s="193"/>
      <c r="B12" s="637"/>
      <c r="C12" s="206"/>
      <c r="D12" s="614"/>
      <c r="E12" s="615"/>
      <c r="F12" s="615"/>
      <c r="G12" s="615"/>
      <c r="H12" s="615"/>
      <c r="I12" s="615"/>
      <c r="J12" s="615"/>
      <c r="K12" s="615"/>
      <c r="L12" s="615"/>
      <c r="M12" s="615"/>
      <c r="N12" s="616"/>
      <c r="O12" s="193"/>
      <c r="P12" s="193"/>
      <c r="Q12" s="193"/>
      <c r="R12" s="193"/>
      <c r="S12" s="193"/>
      <c r="T12" s="193"/>
      <c r="U12" s="193"/>
      <c r="V12" s="193"/>
      <c r="W12" s="193"/>
      <c r="X12" s="193"/>
      <c r="Y12" s="193"/>
      <c r="Z12" s="193"/>
      <c r="AA12" s="193"/>
      <c r="AB12" s="193"/>
      <c r="AC12" s="193"/>
      <c r="AD12" s="193"/>
      <c r="AE12" s="193"/>
      <c r="AF12" s="193"/>
      <c r="AG12" s="193"/>
      <c r="AH12" s="193"/>
    </row>
    <row r="13" spans="1:34" ht="18" customHeight="1">
      <c r="A13" s="193"/>
      <c r="B13" s="637"/>
      <c r="C13" s="206"/>
      <c r="D13" s="614"/>
      <c r="E13" s="615"/>
      <c r="F13" s="615"/>
      <c r="G13" s="615"/>
      <c r="H13" s="615"/>
      <c r="I13" s="615"/>
      <c r="J13" s="615"/>
      <c r="K13" s="615"/>
      <c r="L13" s="615"/>
      <c r="M13" s="615"/>
      <c r="N13" s="616"/>
      <c r="O13" s="193"/>
      <c r="P13" s="193"/>
      <c r="Q13" s="193"/>
      <c r="R13" s="193"/>
      <c r="S13" s="193"/>
      <c r="T13" s="193"/>
      <c r="U13" s="193"/>
      <c r="V13" s="193"/>
      <c r="W13" s="193"/>
      <c r="X13" s="193"/>
      <c r="Y13" s="193"/>
      <c r="Z13" s="193"/>
      <c r="AA13" s="193"/>
      <c r="AB13" s="193"/>
      <c r="AC13" s="193"/>
      <c r="AD13" s="193"/>
      <c r="AE13" s="193"/>
      <c r="AF13" s="193"/>
      <c r="AG13" s="193"/>
      <c r="AH13" s="193"/>
    </row>
    <row r="14" spans="1:34" ht="14.85" customHeight="1">
      <c r="A14" s="193"/>
      <c r="B14" s="327"/>
      <c r="C14" s="206"/>
      <c r="D14" s="614"/>
      <c r="E14" s="615"/>
      <c r="F14" s="615"/>
      <c r="G14" s="615"/>
      <c r="H14" s="615"/>
      <c r="I14" s="615"/>
      <c r="J14" s="615"/>
      <c r="K14" s="615"/>
      <c r="L14" s="615"/>
      <c r="M14" s="615"/>
      <c r="N14" s="616"/>
      <c r="O14" s="193"/>
      <c r="P14" s="193"/>
      <c r="Q14" s="193"/>
      <c r="R14" s="193"/>
      <c r="S14" s="193"/>
      <c r="T14" s="193"/>
      <c r="U14" s="193"/>
      <c r="V14" s="193"/>
      <c r="W14" s="193"/>
      <c r="X14" s="193"/>
      <c r="Y14" s="193"/>
      <c r="Z14" s="193"/>
      <c r="AA14" s="193"/>
      <c r="AB14" s="193"/>
      <c r="AC14" s="193"/>
      <c r="AD14" s="193"/>
      <c r="AE14" s="193"/>
      <c r="AF14" s="193"/>
      <c r="AG14" s="193"/>
      <c r="AH14" s="193"/>
    </row>
    <row r="15" spans="1:34" ht="60" customHeight="1">
      <c r="A15" s="193"/>
      <c r="B15" s="327"/>
      <c r="C15" s="206"/>
      <c r="D15" s="614"/>
      <c r="E15" s="615"/>
      <c r="F15" s="615"/>
      <c r="G15" s="615"/>
      <c r="H15" s="615"/>
      <c r="I15" s="615"/>
      <c r="J15" s="615"/>
      <c r="K15" s="615"/>
      <c r="L15" s="615"/>
      <c r="M15" s="615"/>
      <c r="N15" s="616"/>
      <c r="O15" s="193"/>
      <c r="P15" s="193"/>
      <c r="Q15" s="193"/>
      <c r="R15" s="193"/>
      <c r="S15" s="193"/>
      <c r="T15" s="193"/>
      <c r="U15" s="193"/>
      <c r="V15" s="193"/>
      <c r="W15" s="193"/>
      <c r="X15" s="193"/>
      <c r="Y15" s="193"/>
      <c r="Z15" s="193"/>
      <c r="AA15" s="193"/>
      <c r="AB15" s="193"/>
      <c r="AC15" s="193"/>
      <c r="AD15" s="193"/>
      <c r="AE15" s="193"/>
      <c r="AF15" s="193"/>
      <c r="AG15" s="193"/>
      <c r="AH15" s="193"/>
    </row>
    <row r="16" spans="1:34" ht="14.85" customHeight="1">
      <c r="A16" s="193"/>
      <c r="B16" s="327"/>
      <c r="C16" s="206"/>
      <c r="D16" s="614"/>
      <c r="E16" s="615"/>
      <c r="F16" s="615"/>
      <c r="G16" s="615"/>
      <c r="H16" s="615"/>
      <c r="I16" s="615"/>
      <c r="J16" s="615"/>
      <c r="K16" s="615"/>
      <c r="L16" s="615"/>
      <c r="M16" s="615"/>
      <c r="N16" s="616"/>
      <c r="O16" s="193"/>
      <c r="P16" s="193"/>
      <c r="Q16" s="193"/>
      <c r="R16" s="193"/>
      <c r="S16" s="193"/>
      <c r="T16" s="193"/>
      <c r="U16" s="193"/>
      <c r="V16" s="193"/>
      <c r="W16" s="193"/>
      <c r="X16" s="193"/>
      <c r="Y16" s="193"/>
      <c r="Z16" s="193"/>
      <c r="AA16" s="193"/>
      <c r="AB16" s="193"/>
      <c r="AC16" s="193"/>
      <c r="AD16" s="193"/>
      <c r="AE16" s="193"/>
      <c r="AF16" s="193"/>
      <c r="AG16" s="193"/>
      <c r="AH16" s="193"/>
    </row>
    <row r="17" spans="1:34" ht="33" customHeight="1">
      <c r="A17" s="193"/>
      <c r="B17" s="193"/>
      <c r="C17" s="206"/>
      <c r="D17" s="207"/>
      <c r="E17" s="626" t="s">
        <v>258</v>
      </c>
      <c r="F17" s="626"/>
      <c r="G17" s="626" t="s">
        <v>259</v>
      </c>
      <c r="H17" s="626"/>
      <c r="I17" s="628" t="s">
        <v>260</v>
      </c>
      <c r="J17" s="628"/>
      <c r="K17" s="628" t="s">
        <v>261</v>
      </c>
      <c r="L17" s="628"/>
      <c r="M17" s="209"/>
      <c r="N17" s="210"/>
      <c r="O17" s="193"/>
      <c r="P17" s="193"/>
      <c r="Q17" s="193"/>
      <c r="R17" s="193"/>
      <c r="S17" s="193"/>
      <c r="T17" s="193"/>
      <c r="U17" s="193"/>
      <c r="V17" s="193"/>
      <c r="W17" s="193"/>
      <c r="X17" s="193"/>
      <c r="Y17" s="193"/>
      <c r="Z17" s="193"/>
      <c r="AA17" s="193"/>
      <c r="AB17" s="193"/>
      <c r="AC17" s="193"/>
      <c r="AD17" s="193"/>
      <c r="AE17" s="193"/>
      <c r="AF17" s="193"/>
      <c r="AG17" s="193"/>
      <c r="AH17" s="193"/>
    </row>
    <row r="18" spans="1:34" ht="14.85" customHeight="1">
      <c r="A18" s="193"/>
      <c r="B18" s="193"/>
      <c r="C18" s="206"/>
      <c r="D18" s="207"/>
      <c r="E18" s="617" t="s">
        <v>262</v>
      </c>
      <c r="F18" s="617"/>
      <c r="G18" s="617" t="s">
        <v>263</v>
      </c>
      <c r="H18" s="617"/>
      <c r="I18" s="617" t="s">
        <v>264</v>
      </c>
      <c r="J18" s="617"/>
      <c r="K18" s="617" t="s">
        <v>265</v>
      </c>
      <c r="L18" s="617"/>
      <c r="M18" s="209"/>
      <c r="N18" s="210"/>
      <c r="O18" s="193"/>
      <c r="P18" s="193"/>
      <c r="Q18" s="193"/>
      <c r="R18" s="193"/>
      <c r="S18" s="193"/>
      <c r="T18" s="193"/>
      <c r="U18" s="193"/>
      <c r="V18" s="193"/>
      <c r="W18" s="193"/>
      <c r="X18" s="193"/>
      <c r="Y18" s="193"/>
      <c r="Z18" s="193"/>
      <c r="AA18" s="193"/>
      <c r="AB18" s="193"/>
      <c r="AC18" s="193"/>
      <c r="AD18" s="193"/>
      <c r="AE18" s="193"/>
      <c r="AF18" s="193"/>
      <c r="AG18" s="193"/>
      <c r="AH18" s="193"/>
    </row>
    <row r="19" spans="1:34" ht="14.85" customHeight="1">
      <c r="A19" s="193"/>
      <c r="B19" s="193"/>
      <c r="C19" s="206"/>
      <c r="D19" s="207"/>
      <c r="E19" s="617" t="s">
        <v>266</v>
      </c>
      <c r="F19" s="617"/>
      <c r="G19" s="617" t="s">
        <v>178</v>
      </c>
      <c r="H19" s="617"/>
      <c r="I19" s="617" t="s">
        <v>267</v>
      </c>
      <c r="J19" s="617"/>
      <c r="K19" s="617" t="s">
        <v>268</v>
      </c>
      <c r="L19" s="617"/>
      <c r="M19" s="209"/>
      <c r="N19" s="210"/>
      <c r="O19" s="193"/>
      <c r="P19" s="193"/>
      <c r="Q19" s="193"/>
      <c r="R19" s="193"/>
      <c r="S19" s="193"/>
      <c r="T19" s="193"/>
      <c r="U19" s="193"/>
      <c r="V19" s="193"/>
      <c r="W19" s="193"/>
      <c r="X19" s="193"/>
      <c r="Y19" s="193"/>
      <c r="Z19" s="193"/>
      <c r="AA19" s="193"/>
      <c r="AB19" s="193"/>
      <c r="AC19" s="193"/>
      <c r="AD19" s="193"/>
      <c r="AE19" s="193"/>
      <c r="AF19" s="193"/>
      <c r="AG19" s="193"/>
      <c r="AH19" s="193"/>
    </row>
    <row r="20" spans="1:34" ht="14.85" customHeight="1">
      <c r="A20" s="193"/>
      <c r="B20" s="193"/>
      <c r="C20" s="206"/>
      <c r="D20" s="207"/>
      <c r="E20" s="617" t="s">
        <v>269</v>
      </c>
      <c r="F20" s="617"/>
      <c r="G20" s="617" t="s">
        <v>270</v>
      </c>
      <c r="H20" s="617"/>
      <c r="I20" s="617" t="s">
        <v>271</v>
      </c>
      <c r="J20" s="617"/>
      <c r="K20" s="617" t="s">
        <v>272</v>
      </c>
      <c r="L20" s="617"/>
      <c r="M20" s="209"/>
      <c r="N20" s="210"/>
      <c r="O20" s="193"/>
      <c r="P20" s="193"/>
      <c r="Q20" s="193"/>
      <c r="R20" s="193"/>
      <c r="S20" s="193"/>
      <c r="T20" s="193"/>
      <c r="U20" s="193"/>
      <c r="V20" s="193"/>
      <c r="W20" s="193"/>
      <c r="X20" s="193"/>
      <c r="Y20" s="193"/>
      <c r="Z20" s="193"/>
      <c r="AA20" s="193"/>
      <c r="AB20" s="193"/>
      <c r="AC20" s="193"/>
      <c r="AD20" s="193"/>
      <c r="AE20" s="193"/>
      <c r="AF20" s="193"/>
      <c r="AG20" s="193"/>
      <c r="AH20" s="193"/>
    </row>
    <row r="21" spans="1:34" ht="14.85" customHeight="1">
      <c r="A21" s="193"/>
      <c r="B21" s="193"/>
      <c r="C21" s="206"/>
      <c r="D21" s="207"/>
      <c r="E21" s="617" t="s">
        <v>273</v>
      </c>
      <c r="F21" s="617"/>
      <c r="G21" s="617" t="s">
        <v>274</v>
      </c>
      <c r="H21" s="617"/>
      <c r="I21" s="622"/>
      <c r="J21" s="622"/>
      <c r="K21" s="622"/>
      <c r="L21" s="622"/>
      <c r="M21" s="209"/>
      <c r="N21" s="210"/>
      <c r="O21" s="193"/>
      <c r="P21" s="193"/>
      <c r="Q21" s="193"/>
      <c r="R21" s="193"/>
      <c r="S21" s="193"/>
      <c r="T21" s="193"/>
      <c r="U21" s="193"/>
      <c r="V21" s="193"/>
      <c r="W21" s="193"/>
      <c r="X21" s="193"/>
      <c r="Y21" s="193"/>
      <c r="Z21" s="193"/>
      <c r="AA21" s="193"/>
      <c r="AB21" s="193"/>
      <c r="AC21" s="193"/>
      <c r="AD21" s="193"/>
      <c r="AE21" s="193"/>
      <c r="AF21" s="193"/>
      <c r="AG21" s="193"/>
      <c r="AH21" s="193"/>
    </row>
    <row r="22" spans="1:34" ht="14.85" customHeight="1">
      <c r="A22" s="193"/>
      <c r="B22" s="193"/>
      <c r="C22" s="206"/>
      <c r="D22" s="207"/>
      <c r="E22" s="617" t="s">
        <v>275</v>
      </c>
      <c r="F22" s="617"/>
      <c r="G22" s="617" t="s">
        <v>276</v>
      </c>
      <c r="H22" s="617"/>
      <c r="I22" s="622"/>
      <c r="J22" s="622"/>
      <c r="K22" s="622"/>
      <c r="L22" s="622"/>
      <c r="M22" s="209"/>
      <c r="N22" s="210"/>
      <c r="O22" s="193"/>
      <c r="P22" s="193"/>
      <c r="Q22" s="193"/>
      <c r="R22" s="193"/>
      <c r="S22" s="193"/>
      <c r="T22" s="193"/>
      <c r="U22" s="193"/>
      <c r="V22" s="193"/>
      <c r="W22" s="193"/>
      <c r="X22" s="193"/>
      <c r="Y22" s="193"/>
      <c r="Z22" s="193"/>
      <c r="AA22" s="193"/>
      <c r="AB22" s="193"/>
      <c r="AC22" s="193"/>
      <c r="AD22" s="193"/>
      <c r="AE22" s="193"/>
      <c r="AF22" s="193"/>
      <c r="AG22" s="193"/>
      <c r="AH22" s="193"/>
    </row>
    <row r="23" spans="1:34" ht="14.85" customHeight="1">
      <c r="A23" s="193"/>
      <c r="B23" s="193"/>
      <c r="C23" s="206"/>
      <c r="D23" s="207"/>
      <c r="E23" s="617" t="s">
        <v>277</v>
      </c>
      <c r="F23" s="617"/>
      <c r="G23" s="617" t="s">
        <v>278</v>
      </c>
      <c r="H23" s="617"/>
      <c r="I23" s="622"/>
      <c r="J23" s="622"/>
      <c r="K23" s="622"/>
      <c r="L23" s="622"/>
      <c r="M23" s="209"/>
      <c r="N23" s="210"/>
      <c r="O23" s="193"/>
      <c r="P23" s="193"/>
      <c r="Q23" s="193"/>
      <c r="R23" s="193"/>
      <c r="S23" s="193"/>
      <c r="T23" s="193"/>
      <c r="U23" s="193"/>
      <c r="V23" s="193"/>
      <c r="W23" s="193"/>
      <c r="X23" s="193"/>
      <c r="Y23" s="193"/>
      <c r="Z23" s="193"/>
      <c r="AA23" s="193"/>
      <c r="AB23" s="193"/>
      <c r="AC23" s="193"/>
      <c r="AD23" s="193"/>
      <c r="AE23" s="193"/>
      <c r="AF23" s="193"/>
      <c r="AG23" s="193"/>
      <c r="AH23" s="193"/>
    </row>
    <row r="24" spans="1:34" ht="14.85" customHeight="1">
      <c r="A24" s="193"/>
      <c r="B24" s="193"/>
      <c r="C24" s="206"/>
      <c r="D24" s="207"/>
      <c r="E24" s="617" t="s">
        <v>279</v>
      </c>
      <c r="F24" s="617"/>
      <c r="G24" s="617" t="s">
        <v>280</v>
      </c>
      <c r="H24" s="617"/>
      <c r="I24" s="622"/>
      <c r="J24" s="622"/>
      <c r="K24" s="622"/>
      <c r="L24" s="622"/>
      <c r="M24" s="209"/>
      <c r="N24" s="210"/>
      <c r="O24" s="193"/>
      <c r="P24" s="193"/>
      <c r="Q24" s="193"/>
      <c r="R24" s="193"/>
      <c r="S24" s="193"/>
      <c r="T24" s="193"/>
      <c r="U24" s="193"/>
      <c r="V24" s="193"/>
      <c r="W24" s="193"/>
      <c r="X24" s="193"/>
      <c r="Y24" s="193"/>
      <c r="Z24" s="193"/>
      <c r="AA24" s="193"/>
      <c r="AB24" s="193"/>
      <c r="AC24" s="193"/>
      <c r="AD24" s="193"/>
      <c r="AE24" s="193"/>
      <c r="AF24" s="193"/>
      <c r="AG24" s="193"/>
      <c r="AH24" s="193"/>
    </row>
    <row r="25" spans="1:34" ht="14.85" customHeight="1">
      <c r="A25" s="193"/>
      <c r="B25" s="193"/>
      <c r="C25" s="206"/>
      <c r="D25" s="207"/>
      <c r="E25" s="617" t="s">
        <v>281</v>
      </c>
      <c r="F25" s="617"/>
      <c r="G25" s="617" t="s">
        <v>282</v>
      </c>
      <c r="H25" s="617"/>
      <c r="I25" s="622"/>
      <c r="J25" s="622"/>
      <c r="K25" s="622"/>
      <c r="L25" s="622"/>
      <c r="M25" s="209"/>
      <c r="N25" s="210"/>
      <c r="O25" s="193"/>
      <c r="P25" s="193"/>
      <c r="Q25" s="193"/>
      <c r="R25" s="193"/>
      <c r="S25" s="193"/>
      <c r="T25" s="193"/>
      <c r="U25" s="193"/>
      <c r="V25" s="193"/>
      <c r="W25" s="193"/>
      <c r="X25" s="193"/>
      <c r="Y25" s="193"/>
      <c r="Z25" s="193"/>
      <c r="AA25" s="193"/>
      <c r="AB25" s="193"/>
      <c r="AC25" s="193"/>
      <c r="AD25" s="193"/>
      <c r="AE25" s="193"/>
      <c r="AF25" s="193"/>
      <c r="AG25" s="193"/>
      <c r="AH25" s="193"/>
    </row>
    <row r="26" spans="1:34" ht="14.85" customHeight="1">
      <c r="A26" s="193"/>
      <c r="B26" s="193"/>
      <c r="C26" s="206"/>
      <c r="D26" s="207"/>
      <c r="E26" s="617" t="s">
        <v>177</v>
      </c>
      <c r="F26" s="617"/>
      <c r="G26" s="617" t="s">
        <v>283</v>
      </c>
      <c r="H26" s="617"/>
      <c r="I26" s="622"/>
      <c r="J26" s="622"/>
      <c r="K26" s="622"/>
      <c r="L26" s="622"/>
      <c r="M26" s="209"/>
      <c r="N26" s="210"/>
      <c r="O26" s="193"/>
      <c r="P26" s="193"/>
      <c r="Q26" s="193"/>
      <c r="R26" s="193"/>
      <c r="S26" s="193"/>
      <c r="T26" s="193"/>
      <c r="U26" s="193"/>
      <c r="V26" s="193"/>
      <c r="W26" s="193"/>
      <c r="X26" s="193"/>
      <c r="Y26" s="193"/>
      <c r="Z26" s="193"/>
      <c r="AA26" s="193"/>
      <c r="AB26" s="193"/>
      <c r="AC26" s="193"/>
      <c r="AD26" s="193"/>
      <c r="AE26" s="193"/>
      <c r="AF26" s="193"/>
      <c r="AG26" s="193"/>
      <c r="AH26" s="193"/>
    </row>
    <row r="27" spans="1:34" ht="14.85" customHeight="1">
      <c r="A27" s="193"/>
      <c r="B27" s="193"/>
      <c r="C27" s="206"/>
      <c r="D27" s="207"/>
      <c r="E27" s="617" t="s">
        <v>284</v>
      </c>
      <c r="F27" s="617"/>
      <c r="G27" s="617" t="s">
        <v>285</v>
      </c>
      <c r="H27" s="617"/>
      <c r="I27" s="622"/>
      <c r="J27" s="622"/>
      <c r="K27" s="622"/>
      <c r="L27" s="622"/>
      <c r="M27" s="209"/>
      <c r="N27" s="210"/>
      <c r="O27" s="193"/>
      <c r="P27" s="193"/>
      <c r="Q27" s="193"/>
      <c r="R27" s="193"/>
      <c r="S27" s="193"/>
      <c r="T27" s="193"/>
      <c r="U27" s="193"/>
      <c r="V27" s="193"/>
      <c r="W27" s="193"/>
      <c r="X27" s="193"/>
      <c r="Y27" s="193"/>
      <c r="Z27" s="193"/>
      <c r="AA27" s="193"/>
      <c r="AB27" s="193"/>
      <c r="AC27" s="193"/>
      <c r="AD27" s="193"/>
      <c r="AE27" s="193"/>
      <c r="AF27" s="193"/>
      <c r="AG27" s="193"/>
      <c r="AH27" s="193"/>
    </row>
    <row r="28" spans="1:34" ht="14.85" customHeight="1">
      <c r="A28" s="193"/>
      <c r="B28" s="193"/>
      <c r="C28" s="206"/>
      <c r="D28" s="207"/>
      <c r="E28" s="617" t="s">
        <v>286</v>
      </c>
      <c r="F28" s="617"/>
      <c r="G28" s="208"/>
      <c r="H28" s="208"/>
      <c r="I28" s="208"/>
      <c r="J28" s="208"/>
      <c r="K28" s="208"/>
      <c r="L28" s="208"/>
      <c r="M28" s="209"/>
      <c r="N28" s="210"/>
      <c r="O28" s="193"/>
      <c r="P28" s="193"/>
      <c r="Q28" s="193"/>
      <c r="R28" s="193"/>
      <c r="S28" s="193"/>
      <c r="T28" s="193"/>
      <c r="U28" s="193"/>
      <c r="V28" s="193"/>
      <c r="W28" s="193"/>
      <c r="X28" s="193"/>
      <c r="Y28" s="193"/>
      <c r="Z28" s="193"/>
      <c r="AA28" s="193"/>
      <c r="AB28" s="193"/>
      <c r="AC28" s="193"/>
      <c r="AD28" s="193"/>
      <c r="AE28" s="193"/>
      <c r="AF28" s="193"/>
      <c r="AG28" s="193"/>
      <c r="AH28" s="193"/>
    </row>
    <row r="29" spans="1:34" ht="14.85" customHeight="1">
      <c r="A29" s="193"/>
      <c r="B29" s="193"/>
      <c r="C29" s="206"/>
      <c r="D29" s="207"/>
      <c r="E29" s="617" t="s">
        <v>287</v>
      </c>
      <c r="F29" s="617"/>
      <c r="G29" s="328"/>
      <c r="H29" s="328"/>
      <c r="I29" s="208"/>
      <c r="J29" s="208"/>
      <c r="K29" s="208"/>
      <c r="L29" s="208"/>
      <c r="M29" s="209"/>
      <c r="N29" s="210"/>
      <c r="O29" s="193"/>
      <c r="P29" s="193"/>
      <c r="Q29" s="193"/>
      <c r="R29" s="193"/>
      <c r="S29" s="193"/>
      <c r="T29" s="193"/>
      <c r="U29" s="193"/>
      <c r="V29" s="193"/>
      <c r="W29" s="193"/>
      <c r="X29" s="193"/>
      <c r="Y29" s="193"/>
      <c r="Z29" s="193"/>
      <c r="AA29" s="193"/>
      <c r="AB29" s="193"/>
      <c r="AC29" s="193"/>
      <c r="AD29" s="193"/>
      <c r="AE29" s="193"/>
      <c r="AF29" s="193"/>
      <c r="AG29" s="193"/>
      <c r="AH29" s="193"/>
    </row>
    <row r="30" spans="1:34" ht="30" customHeight="1">
      <c r="A30" s="193"/>
      <c r="B30" s="193"/>
      <c r="C30" s="206"/>
      <c r="D30" s="614" t="s">
        <v>2145</v>
      </c>
      <c r="E30" s="615"/>
      <c r="F30" s="615"/>
      <c r="G30" s="615"/>
      <c r="H30" s="615"/>
      <c r="I30" s="615"/>
      <c r="J30" s="615"/>
      <c r="K30" s="615"/>
      <c r="L30" s="615"/>
      <c r="M30" s="615"/>
      <c r="N30" s="616"/>
      <c r="O30" s="193"/>
      <c r="P30" s="193"/>
      <c r="Q30" s="193"/>
      <c r="R30" s="193"/>
      <c r="S30" s="193"/>
      <c r="T30" s="193"/>
      <c r="U30" s="193"/>
      <c r="V30" s="193"/>
      <c r="W30" s="193"/>
      <c r="X30" s="193"/>
      <c r="Y30" s="193"/>
      <c r="Z30" s="193"/>
      <c r="AA30" s="193"/>
      <c r="AB30" s="193"/>
      <c r="AC30" s="193"/>
      <c r="AD30" s="193"/>
      <c r="AE30" s="193"/>
      <c r="AF30" s="193"/>
      <c r="AG30" s="193"/>
      <c r="AH30" s="193"/>
    </row>
    <row r="31" spans="1:34" ht="30" customHeight="1">
      <c r="A31" s="193"/>
      <c r="B31" s="193"/>
      <c r="C31" s="206"/>
      <c r="D31" s="614"/>
      <c r="E31" s="615"/>
      <c r="F31" s="615"/>
      <c r="G31" s="615"/>
      <c r="H31" s="615"/>
      <c r="I31" s="615"/>
      <c r="J31" s="615"/>
      <c r="K31" s="615"/>
      <c r="L31" s="615"/>
      <c r="M31" s="615"/>
      <c r="N31" s="616"/>
      <c r="O31" s="193"/>
      <c r="P31" s="193"/>
      <c r="Q31" s="193"/>
      <c r="R31" s="193"/>
      <c r="S31" s="193"/>
      <c r="T31" s="193"/>
      <c r="U31" s="193"/>
      <c r="V31" s="193"/>
      <c r="W31" s="193"/>
      <c r="X31" s="193"/>
      <c r="Y31" s="193"/>
      <c r="Z31" s="193"/>
      <c r="AA31" s="193"/>
      <c r="AB31" s="193"/>
      <c r="AC31" s="193"/>
      <c r="AD31" s="193"/>
      <c r="AE31" s="193"/>
      <c r="AF31" s="193"/>
      <c r="AG31" s="193"/>
      <c r="AH31" s="193"/>
    </row>
    <row r="32" spans="1:34" ht="30" customHeight="1">
      <c r="A32" s="193"/>
      <c r="B32" s="193"/>
      <c r="C32" s="206"/>
      <c r="D32" s="614"/>
      <c r="E32" s="615"/>
      <c r="F32" s="615"/>
      <c r="G32" s="615"/>
      <c r="H32" s="615"/>
      <c r="I32" s="615"/>
      <c r="J32" s="615"/>
      <c r="K32" s="615"/>
      <c r="L32" s="615"/>
      <c r="M32" s="615"/>
      <c r="N32" s="616"/>
      <c r="O32" s="193"/>
      <c r="P32" s="193"/>
      <c r="Q32" s="193"/>
      <c r="R32" s="193"/>
      <c r="S32" s="193"/>
      <c r="T32" s="193"/>
      <c r="U32" s="193"/>
      <c r="V32" s="193"/>
      <c r="W32" s="193"/>
      <c r="X32" s="193"/>
      <c r="Y32" s="193"/>
      <c r="Z32" s="193"/>
      <c r="AA32" s="193"/>
      <c r="AB32" s="193"/>
      <c r="AC32" s="193"/>
      <c r="AD32" s="193"/>
      <c r="AE32" s="193"/>
      <c r="AF32" s="193"/>
      <c r="AG32" s="193"/>
      <c r="AH32" s="193"/>
    </row>
    <row r="33" spans="1:34" ht="30" customHeight="1">
      <c r="A33" s="193"/>
      <c r="B33" s="193"/>
      <c r="C33" s="206"/>
      <c r="D33" s="614"/>
      <c r="E33" s="615"/>
      <c r="F33" s="615"/>
      <c r="G33" s="615"/>
      <c r="H33" s="615"/>
      <c r="I33" s="615"/>
      <c r="J33" s="615"/>
      <c r="K33" s="615"/>
      <c r="L33" s="615"/>
      <c r="M33" s="615"/>
      <c r="N33" s="616"/>
      <c r="O33" s="193"/>
      <c r="P33" s="193"/>
      <c r="Q33" s="193"/>
      <c r="R33" s="193"/>
      <c r="S33" s="193"/>
      <c r="T33" s="193"/>
      <c r="U33" s="193"/>
      <c r="V33" s="193"/>
      <c r="W33" s="193"/>
      <c r="X33" s="193"/>
      <c r="Y33" s="193"/>
      <c r="Z33" s="193"/>
      <c r="AA33" s="193"/>
      <c r="AB33" s="193"/>
      <c r="AC33" s="193"/>
      <c r="AD33" s="193"/>
      <c r="AE33" s="193"/>
      <c r="AF33" s="193"/>
      <c r="AG33" s="193"/>
      <c r="AH33" s="193"/>
    </row>
    <row r="34" spans="1:34" ht="30" customHeight="1">
      <c r="A34" s="193"/>
      <c r="B34" s="193"/>
      <c r="C34" s="206"/>
      <c r="D34" s="614"/>
      <c r="E34" s="615"/>
      <c r="F34" s="615"/>
      <c r="G34" s="615"/>
      <c r="H34" s="615"/>
      <c r="I34" s="615"/>
      <c r="J34" s="615"/>
      <c r="K34" s="615"/>
      <c r="L34" s="615"/>
      <c r="M34" s="615"/>
      <c r="N34" s="616"/>
      <c r="O34" s="193"/>
      <c r="P34" s="193"/>
      <c r="Q34" s="193"/>
      <c r="R34" s="193"/>
      <c r="S34" s="193"/>
      <c r="T34" s="193"/>
      <c r="U34" s="193"/>
      <c r="V34" s="193"/>
      <c r="W34" s="193"/>
      <c r="X34" s="193"/>
      <c r="Y34" s="193"/>
      <c r="Z34" s="193"/>
      <c r="AA34" s="193"/>
      <c r="AB34" s="193"/>
      <c r="AC34" s="193"/>
      <c r="AD34" s="193"/>
      <c r="AE34" s="193"/>
      <c r="AF34" s="193"/>
      <c r="AG34" s="193"/>
      <c r="AH34" s="193"/>
    </row>
    <row r="35" spans="1:34" ht="30" customHeight="1">
      <c r="A35" s="193"/>
      <c r="B35" s="193"/>
      <c r="C35" s="206"/>
      <c r="D35" s="614"/>
      <c r="E35" s="615"/>
      <c r="F35" s="615"/>
      <c r="G35" s="615"/>
      <c r="H35" s="615"/>
      <c r="I35" s="615"/>
      <c r="J35" s="615"/>
      <c r="K35" s="615"/>
      <c r="L35" s="615"/>
      <c r="M35" s="615"/>
      <c r="N35" s="616"/>
      <c r="O35" s="193"/>
      <c r="P35" s="193"/>
      <c r="Q35" s="193"/>
      <c r="R35" s="193"/>
      <c r="S35" s="193"/>
      <c r="T35" s="193"/>
      <c r="U35" s="193"/>
      <c r="V35" s="193"/>
      <c r="W35" s="193"/>
      <c r="X35" s="193"/>
      <c r="Y35" s="193"/>
      <c r="Z35" s="193"/>
      <c r="AA35" s="193"/>
      <c r="AB35" s="193"/>
      <c r="AC35" s="193"/>
      <c r="AD35" s="193"/>
      <c r="AE35" s="193"/>
      <c r="AF35" s="193"/>
      <c r="AG35" s="193"/>
      <c r="AH35" s="193"/>
    </row>
    <row r="36" spans="1:34" ht="30" customHeight="1">
      <c r="A36" s="193"/>
      <c r="B36" s="193"/>
      <c r="C36" s="206"/>
      <c r="D36" s="614"/>
      <c r="E36" s="615"/>
      <c r="F36" s="615"/>
      <c r="G36" s="615"/>
      <c r="H36" s="615"/>
      <c r="I36" s="615"/>
      <c r="J36" s="615"/>
      <c r="K36" s="615"/>
      <c r="L36" s="615"/>
      <c r="M36" s="615"/>
      <c r="N36" s="616"/>
      <c r="O36" s="193"/>
      <c r="P36" s="193"/>
      <c r="Q36" s="193"/>
      <c r="R36" s="193"/>
      <c r="S36" s="193"/>
      <c r="T36" s="193"/>
      <c r="U36" s="193"/>
      <c r="V36" s="193"/>
      <c r="W36" s="193"/>
      <c r="X36" s="193"/>
      <c r="Y36" s="193"/>
      <c r="Z36" s="193"/>
      <c r="AA36" s="193"/>
      <c r="AB36" s="193"/>
      <c r="AC36" s="193"/>
      <c r="AD36" s="193"/>
      <c r="AE36" s="193"/>
      <c r="AF36" s="193"/>
      <c r="AG36" s="193"/>
      <c r="AH36" s="193"/>
    </row>
    <row r="37" spans="1:34" ht="30" customHeight="1">
      <c r="A37" s="193"/>
      <c r="B37" s="193"/>
      <c r="C37" s="206"/>
      <c r="D37" s="614"/>
      <c r="E37" s="615"/>
      <c r="F37" s="615"/>
      <c r="G37" s="615"/>
      <c r="H37" s="615"/>
      <c r="I37" s="615"/>
      <c r="J37" s="615"/>
      <c r="K37" s="615"/>
      <c r="L37" s="615"/>
      <c r="M37" s="615"/>
      <c r="N37" s="616"/>
      <c r="O37" s="193"/>
      <c r="P37" s="193"/>
      <c r="Q37" s="193"/>
      <c r="R37" s="193"/>
      <c r="S37" s="193"/>
      <c r="T37" s="193"/>
      <c r="U37" s="193"/>
      <c r="V37" s="193"/>
      <c r="W37" s="193"/>
      <c r="X37" s="193"/>
      <c r="Y37" s="193"/>
      <c r="Z37" s="193"/>
      <c r="AA37" s="193"/>
      <c r="AB37" s="193"/>
      <c r="AC37" s="193"/>
      <c r="AD37" s="193"/>
      <c r="AE37" s="193"/>
      <c r="AF37" s="193"/>
      <c r="AG37" s="193"/>
      <c r="AH37" s="193"/>
    </row>
    <row r="38" spans="1:34" ht="30" customHeight="1">
      <c r="A38" s="193"/>
      <c r="B38" s="193"/>
      <c r="C38" s="206"/>
      <c r="D38" s="614"/>
      <c r="E38" s="615"/>
      <c r="F38" s="615"/>
      <c r="G38" s="615"/>
      <c r="H38" s="615"/>
      <c r="I38" s="615"/>
      <c r="J38" s="615"/>
      <c r="K38" s="615"/>
      <c r="L38" s="615"/>
      <c r="M38" s="615"/>
      <c r="N38" s="616"/>
      <c r="O38" s="193"/>
      <c r="P38" s="193"/>
      <c r="Q38" s="193"/>
      <c r="R38" s="193"/>
      <c r="S38" s="193"/>
      <c r="T38" s="193"/>
      <c r="U38" s="193"/>
      <c r="V38" s="193"/>
      <c r="W38" s="193"/>
      <c r="X38" s="193"/>
      <c r="Y38" s="193"/>
      <c r="Z38" s="193"/>
      <c r="AA38" s="193"/>
      <c r="AB38" s="193"/>
      <c r="AC38" s="193"/>
      <c r="AD38" s="193"/>
      <c r="AE38" s="193"/>
      <c r="AF38" s="193"/>
      <c r="AG38" s="193"/>
      <c r="AH38" s="193"/>
    </row>
    <row r="39" spans="1:34" ht="30" customHeight="1">
      <c r="A39" s="193"/>
      <c r="B39" s="193"/>
      <c r="C39" s="206"/>
      <c r="D39" s="614"/>
      <c r="E39" s="615"/>
      <c r="F39" s="615"/>
      <c r="G39" s="615"/>
      <c r="H39" s="615"/>
      <c r="I39" s="615"/>
      <c r="J39" s="615"/>
      <c r="K39" s="615"/>
      <c r="L39" s="615"/>
      <c r="M39" s="615"/>
      <c r="N39" s="616"/>
      <c r="O39" s="193"/>
      <c r="P39" s="193"/>
      <c r="Q39" s="193"/>
      <c r="R39" s="193"/>
      <c r="S39" s="193"/>
      <c r="T39" s="193"/>
      <c r="U39" s="193"/>
      <c r="V39" s="193"/>
      <c r="W39" s="193"/>
      <c r="X39" s="193"/>
      <c r="Y39" s="193"/>
      <c r="Z39" s="193"/>
      <c r="AA39" s="193"/>
      <c r="AB39" s="193"/>
      <c r="AC39" s="193"/>
      <c r="AD39" s="193"/>
      <c r="AE39" s="193"/>
      <c r="AF39" s="193"/>
      <c r="AG39" s="193"/>
      <c r="AH39" s="193"/>
    </row>
    <row r="40" spans="1:34" ht="30" customHeight="1">
      <c r="A40" s="193"/>
      <c r="B40" s="193"/>
      <c r="C40" s="206"/>
      <c r="D40" s="614"/>
      <c r="E40" s="615"/>
      <c r="F40" s="615"/>
      <c r="G40" s="615"/>
      <c r="H40" s="615"/>
      <c r="I40" s="615"/>
      <c r="J40" s="615"/>
      <c r="K40" s="615"/>
      <c r="L40" s="615"/>
      <c r="M40" s="615"/>
      <c r="N40" s="616"/>
      <c r="O40" s="193"/>
      <c r="P40" s="193"/>
      <c r="Q40" s="193"/>
      <c r="R40" s="193"/>
      <c r="S40" s="193"/>
      <c r="T40" s="193"/>
      <c r="U40" s="193"/>
      <c r="V40" s="193"/>
      <c r="W40" s="193"/>
      <c r="X40" s="193"/>
      <c r="Y40" s="193"/>
      <c r="Z40" s="193"/>
      <c r="AA40" s="193"/>
      <c r="AB40" s="193"/>
      <c r="AC40" s="193"/>
      <c r="AD40" s="193"/>
      <c r="AE40" s="193"/>
      <c r="AF40" s="193"/>
      <c r="AG40" s="193"/>
      <c r="AH40" s="193"/>
    </row>
    <row r="41" spans="1:34" ht="30" customHeight="1" thickBot="1">
      <c r="A41" s="193"/>
      <c r="B41" s="193"/>
      <c r="C41" s="206"/>
      <c r="D41" s="629"/>
      <c r="E41" s="630"/>
      <c r="F41" s="630"/>
      <c r="G41" s="630"/>
      <c r="H41" s="630"/>
      <c r="I41" s="630"/>
      <c r="J41" s="630"/>
      <c r="K41" s="630"/>
      <c r="L41" s="630"/>
      <c r="M41" s="630"/>
      <c r="N41" s="631"/>
      <c r="O41" s="193"/>
      <c r="P41" s="193"/>
      <c r="Q41" s="193"/>
      <c r="R41" s="193"/>
      <c r="S41" s="193"/>
      <c r="T41" s="193"/>
      <c r="U41" s="193"/>
      <c r="V41" s="193"/>
      <c r="W41" s="193"/>
      <c r="X41" s="193"/>
      <c r="Y41" s="193"/>
      <c r="Z41" s="193"/>
      <c r="AA41" s="193"/>
      <c r="AB41" s="193"/>
      <c r="AC41" s="193"/>
      <c r="AD41" s="193"/>
      <c r="AE41" s="193"/>
      <c r="AF41" s="193"/>
      <c r="AG41" s="193"/>
      <c r="AH41" s="193"/>
    </row>
    <row r="42" spans="1:34">
      <c r="A42" s="193"/>
      <c r="B42" s="227"/>
      <c r="C42" s="227"/>
      <c r="D42" s="227"/>
      <c r="E42" s="227"/>
      <c r="F42" s="227"/>
      <c r="G42" s="227"/>
      <c r="H42" s="227"/>
      <c r="I42" s="227"/>
      <c r="J42" s="227"/>
      <c r="K42" s="227"/>
      <c r="L42" s="227"/>
      <c r="M42" s="227"/>
      <c r="N42" s="227"/>
      <c r="O42" s="227"/>
      <c r="P42" s="227"/>
      <c r="Q42" s="227"/>
      <c r="R42" s="193"/>
      <c r="S42" s="193"/>
      <c r="T42" s="193"/>
      <c r="U42" s="193"/>
      <c r="V42" s="193"/>
      <c r="W42" s="193"/>
      <c r="X42" s="193"/>
      <c r="Y42" s="193"/>
      <c r="Z42" s="193"/>
      <c r="AA42" s="193"/>
      <c r="AB42" s="193"/>
      <c r="AC42" s="193"/>
      <c r="AD42" s="193"/>
      <c r="AE42" s="193"/>
      <c r="AF42" s="193"/>
      <c r="AG42" s="193"/>
      <c r="AH42" s="193"/>
    </row>
    <row r="43" spans="1:34">
      <c r="A43" s="193"/>
      <c r="B43" s="227"/>
      <c r="C43" s="227"/>
      <c r="D43" s="227"/>
      <c r="E43" s="227"/>
      <c r="F43" s="227"/>
      <c r="G43" s="227"/>
      <c r="H43" s="227"/>
      <c r="I43" s="227"/>
      <c r="J43" s="227"/>
      <c r="K43" s="227"/>
      <c r="L43" s="227"/>
      <c r="M43" s="227"/>
      <c r="N43" s="227"/>
      <c r="O43" s="227"/>
      <c r="P43" s="227"/>
      <c r="Q43" s="227"/>
      <c r="R43" s="193"/>
      <c r="S43" s="193"/>
      <c r="T43" s="193"/>
      <c r="U43" s="193"/>
      <c r="V43" s="193"/>
      <c r="W43" s="193"/>
      <c r="X43" s="193"/>
      <c r="Y43" s="193"/>
      <c r="Z43" s="193"/>
      <c r="AA43" s="193"/>
      <c r="AB43" s="193"/>
      <c r="AC43" s="193"/>
      <c r="AD43" s="193"/>
      <c r="AE43" s="193"/>
      <c r="AF43" s="193"/>
      <c r="AG43" s="193"/>
      <c r="AH43" s="193"/>
    </row>
    <row r="44" spans="1:34" ht="14.25" customHeight="1">
      <c r="A44" s="193"/>
      <c r="B44" s="646" t="s">
        <v>288</v>
      </c>
      <c r="C44" s="195"/>
      <c r="D44" s="658" t="s">
        <v>289</v>
      </c>
      <c r="E44" s="658"/>
      <c r="F44" s="657">
        <f>'volet financier'!E56-'volet financier'!E70</f>
        <v>0</v>
      </c>
      <c r="G44" s="657"/>
      <c r="H44" s="656" t="s">
        <v>290</v>
      </c>
      <c r="I44" s="656"/>
    </row>
    <row r="45" spans="1:34" ht="14.25" customHeight="1">
      <c r="A45" s="193"/>
      <c r="B45" s="646"/>
      <c r="C45" s="195"/>
      <c r="D45" s="658"/>
      <c r="E45" s="658"/>
      <c r="F45" s="657"/>
      <c r="G45" s="657"/>
      <c r="H45" s="656"/>
      <c r="I45" s="656"/>
    </row>
    <row r="46" spans="1:34" ht="14.25" customHeight="1">
      <c r="A46" s="193"/>
      <c r="B46" s="646"/>
      <c r="C46" s="195"/>
      <c r="D46" s="658"/>
      <c r="E46" s="658"/>
      <c r="F46" s="657"/>
      <c r="G46" s="657"/>
      <c r="H46" s="656"/>
      <c r="I46" s="656"/>
    </row>
    <row r="47" spans="1:34" ht="14.25" customHeight="1">
      <c r="A47" s="193"/>
      <c r="B47" s="646"/>
      <c r="C47" s="195"/>
      <c r="D47" s="658"/>
      <c r="E47" s="658"/>
      <c r="F47" s="657"/>
      <c r="G47" s="657"/>
      <c r="H47" s="656"/>
      <c r="I47" s="656"/>
    </row>
    <row r="48" spans="1:34" ht="15.75" customHeight="1">
      <c r="A48" s="193"/>
      <c r="B48" s="193"/>
      <c r="C48" s="193"/>
    </row>
    <row r="49" spans="1:73">
      <c r="F49" s="329"/>
      <c r="G49" s="329"/>
      <c r="H49" s="329"/>
      <c r="I49" s="329"/>
      <c r="J49" s="329"/>
      <c r="K49" s="329"/>
      <c r="L49" s="329"/>
      <c r="M49" s="329"/>
    </row>
    <row r="50" spans="1:73" ht="15" thickBot="1">
      <c r="A50" s="193"/>
      <c r="B50" s="227"/>
      <c r="C50" s="227"/>
      <c r="D50" s="227"/>
      <c r="E50" s="227"/>
      <c r="F50" s="227"/>
      <c r="G50" s="227"/>
      <c r="H50" s="227"/>
      <c r="I50" s="227"/>
      <c r="J50" s="227"/>
      <c r="K50" s="227"/>
      <c r="L50" s="227"/>
      <c r="M50" s="227"/>
    </row>
    <row r="51" spans="1:73" ht="36.75" customHeight="1" thickBot="1">
      <c r="B51" s="646" t="s">
        <v>291</v>
      </c>
      <c r="C51" s="195"/>
      <c r="D51" s="649" t="s">
        <v>292</v>
      </c>
      <c r="E51" s="650"/>
      <c r="F51" s="650"/>
      <c r="G51" s="650"/>
      <c r="H51" s="650"/>
      <c r="I51" s="651"/>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7"/>
      <c r="BR51" s="227"/>
      <c r="BS51" s="227"/>
      <c r="BT51" s="227"/>
      <c r="BU51" s="227"/>
    </row>
    <row r="52" spans="1:73" ht="45" customHeight="1">
      <c r="A52" s="193"/>
      <c r="B52" s="646"/>
      <c r="C52" s="195"/>
      <c r="D52" s="638" t="s">
        <v>293</v>
      </c>
      <c r="E52" s="454" t="s">
        <v>165</v>
      </c>
      <c r="F52" s="454" t="s">
        <v>294</v>
      </c>
      <c r="G52" s="454"/>
      <c r="H52" s="454"/>
      <c r="I52" s="623"/>
      <c r="J52" s="227"/>
      <c r="K52" s="227"/>
      <c r="L52" s="227"/>
      <c r="M52" s="227"/>
      <c r="N52" s="618" t="s">
        <v>295</v>
      </c>
      <c r="O52" s="619"/>
      <c r="P52" s="620"/>
    </row>
    <row r="53" spans="1:73" ht="45" customHeight="1">
      <c r="A53" s="193"/>
      <c r="B53" s="646"/>
      <c r="C53" s="195"/>
      <c r="D53" s="640"/>
      <c r="E53" s="431"/>
      <c r="F53" s="431" t="s">
        <v>296</v>
      </c>
      <c r="G53" s="652"/>
      <c r="H53" s="431" t="s">
        <v>297</v>
      </c>
      <c r="I53" s="436"/>
      <c r="J53" s="227"/>
      <c r="K53" s="227"/>
      <c r="L53" s="227"/>
      <c r="M53" s="227"/>
      <c r="N53" s="621" t="s">
        <v>298</v>
      </c>
      <c r="O53" s="438"/>
      <c r="P53" s="240" t="s">
        <v>299</v>
      </c>
    </row>
    <row r="54" spans="1:73" ht="14.85" customHeight="1">
      <c r="A54" s="193"/>
      <c r="C54" s="195"/>
      <c r="D54" s="610" t="s">
        <v>168</v>
      </c>
      <c r="E54" s="211" t="str">
        <f>IF('Données techniques'!K44&lt;&gt;0,'Données techniques'!K44,"-")</f>
        <v>Propane</v>
      </c>
      <c r="F54" s="605"/>
      <c r="G54" s="605"/>
      <c r="H54" s="601" t="s">
        <v>300</v>
      </c>
      <c r="I54" s="602"/>
      <c r="J54" s="606" t="s">
        <v>301</v>
      </c>
      <c r="K54" s="607"/>
      <c r="L54" s="607"/>
      <c r="M54" s="607"/>
      <c r="N54" s="241">
        <f>'Données techniques'!K50</f>
        <v>0</v>
      </c>
      <c r="O54" s="239" t="s">
        <v>302</v>
      </c>
      <c r="P54" s="242">
        <f>F54*N54</f>
        <v>0</v>
      </c>
    </row>
    <row r="55" spans="1:73" ht="14.85" customHeight="1">
      <c r="A55" s="193"/>
      <c r="B55" s="193"/>
      <c r="C55" s="195"/>
      <c r="D55" s="610"/>
      <c r="E55" s="211" t="str">
        <f>IF('Données techniques'!M44&lt;&gt;0,'Données techniques'!M44,"-")</f>
        <v>-</v>
      </c>
      <c r="F55" s="605"/>
      <c r="G55" s="605"/>
      <c r="H55" s="601" t="s">
        <v>300</v>
      </c>
      <c r="I55" s="602"/>
      <c r="J55" s="607"/>
      <c r="K55" s="607"/>
      <c r="L55" s="607"/>
      <c r="M55" s="607"/>
      <c r="N55" s="241">
        <f>'Données techniques'!M50</f>
        <v>0</v>
      </c>
      <c r="O55" s="239" t="s">
        <v>302</v>
      </c>
      <c r="P55" s="242">
        <f t="shared" ref="P55:P63" si="0">F55*N55</f>
        <v>0</v>
      </c>
    </row>
    <row r="56" spans="1:73" ht="15" customHeight="1">
      <c r="A56" s="193"/>
      <c r="B56" s="193"/>
      <c r="C56" s="195"/>
      <c r="D56" s="610" t="s">
        <v>169</v>
      </c>
      <c r="E56" s="211" t="str">
        <f>IF('Données techniques'!O44&lt;&gt;0,'Données techniques'!O44,"-")</f>
        <v>Anthracite</v>
      </c>
      <c r="F56" s="605"/>
      <c r="G56" s="605"/>
      <c r="H56" s="601" t="s">
        <v>300</v>
      </c>
      <c r="I56" s="602"/>
      <c r="J56" s="607"/>
      <c r="K56" s="607"/>
      <c r="L56" s="607"/>
      <c r="M56" s="607"/>
      <c r="N56" s="241">
        <f>'Données techniques'!O50</f>
        <v>0</v>
      </c>
      <c r="O56" s="239" t="s">
        <v>302</v>
      </c>
      <c r="P56" s="242">
        <f t="shared" si="0"/>
        <v>0</v>
      </c>
    </row>
    <row r="57" spans="1:73" ht="15" customHeight="1">
      <c r="A57" s="193"/>
      <c r="B57" s="193"/>
      <c r="C57" s="195"/>
      <c r="D57" s="610"/>
      <c r="E57" s="211" t="str">
        <f>IF('Données techniques'!Q44&lt;&gt;0,'Données techniques'!Q44,"-")</f>
        <v>-</v>
      </c>
      <c r="F57" s="605"/>
      <c r="G57" s="605"/>
      <c r="H57" s="601" t="s">
        <v>300</v>
      </c>
      <c r="I57" s="602"/>
      <c r="J57" s="607"/>
      <c r="K57" s="607"/>
      <c r="L57" s="607"/>
      <c r="M57" s="607"/>
      <c r="N57" s="241">
        <f>'Données techniques'!Q50</f>
        <v>0</v>
      </c>
      <c r="O57" s="239" t="s">
        <v>302</v>
      </c>
      <c r="P57" s="242">
        <f t="shared" si="0"/>
        <v>0</v>
      </c>
    </row>
    <row r="58" spans="1:73" ht="14.85" customHeight="1">
      <c r="A58" s="193"/>
      <c r="B58" s="193"/>
      <c r="C58" s="195"/>
      <c r="D58" s="610" t="s">
        <v>167</v>
      </c>
      <c r="E58" s="211" t="str">
        <f>IF('Données techniques'!G44&lt;&gt;0,'Données techniques'!G44,"-")</f>
        <v>Gaz Naturel Mix France continentale</v>
      </c>
      <c r="F58" s="605"/>
      <c r="G58" s="605"/>
      <c r="H58" s="601" t="s">
        <v>300</v>
      </c>
      <c r="I58" s="602"/>
      <c r="J58" s="607"/>
      <c r="K58" s="607"/>
      <c r="L58" s="607"/>
      <c r="M58" s="607"/>
      <c r="N58" s="241">
        <f>'Données techniques'!G50</f>
        <v>0</v>
      </c>
      <c r="O58" s="239" t="s">
        <v>302</v>
      </c>
      <c r="P58" s="242">
        <f t="shared" si="0"/>
        <v>0</v>
      </c>
    </row>
    <row r="59" spans="1:73" ht="15" customHeight="1">
      <c r="A59" s="193"/>
      <c r="B59" s="193"/>
      <c r="C59" s="195"/>
      <c r="D59" s="610"/>
      <c r="E59" s="211" t="str">
        <f>IF('Données techniques'!I44&lt;&gt;0,'Données techniques'!I44,"-")</f>
        <v>-</v>
      </c>
      <c r="F59" s="605"/>
      <c r="G59" s="605"/>
      <c r="H59" s="601" t="s">
        <v>300</v>
      </c>
      <c r="I59" s="602"/>
      <c r="J59" s="607"/>
      <c r="K59" s="607"/>
      <c r="L59" s="607"/>
      <c r="M59" s="607"/>
      <c r="N59" s="241">
        <f>'Données techniques'!I50</f>
        <v>0</v>
      </c>
      <c r="O59" s="239" t="s">
        <v>302</v>
      </c>
      <c r="P59" s="242">
        <f t="shared" si="0"/>
        <v>0</v>
      </c>
    </row>
    <row r="60" spans="1:73" ht="15" customHeight="1">
      <c r="A60" s="193"/>
      <c r="B60" s="193"/>
      <c r="C60" s="195"/>
      <c r="D60" s="235" t="s">
        <v>166</v>
      </c>
      <c r="E60" s="211" t="str">
        <f>IF('Données techniques'!E44&lt;&gt;0,'Données techniques'!E44,"-")</f>
        <v>Electricité - France continentale</v>
      </c>
      <c r="F60" s="603"/>
      <c r="G60" s="604"/>
      <c r="H60" s="601" t="s">
        <v>303</v>
      </c>
      <c r="I60" s="602"/>
      <c r="J60" s="193"/>
      <c r="K60" s="193"/>
      <c r="L60" s="227"/>
      <c r="M60" s="227"/>
      <c r="N60" s="241">
        <f>'Données techniques'!E50</f>
        <v>0</v>
      </c>
      <c r="O60" s="239" t="s">
        <v>304</v>
      </c>
      <c r="P60" s="242">
        <f t="shared" si="0"/>
        <v>0</v>
      </c>
    </row>
    <row r="61" spans="1:73" ht="14.85" customHeight="1">
      <c r="A61" s="193"/>
      <c r="B61" s="193"/>
      <c r="C61" s="195"/>
      <c r="D61" s="608" t="s">
        <v>305</v>
      </c>
      <c r="E61" s="212" t="str">
        <f>IF('Données techniques'!S44&lt;&gt;0,'Données techniques'!S44,"-")</f>
        <v>-</v>
      </c>
      <c r="F61" s="605"/>
      <c r="G61" s="605"/>
      <c r="H61" s="599" t="s">
        <v>306</v>
      </c>
      <c r="I61" s="600"/>
      <c r="J61" s="606" t="s">
        <v>307</v>
      </c>
      <c r="K61" s="606"/>
      <c r="L61" s="227"/>
      <c r="M61" s="227"/>
      <c r="N61" s="243"/>
      <c r="O61" s="243"/>
      <c r="P61" s="242">
        <f t="shared" si="0"/>
        <v>0</v>
      </c>
    </row>
    <row r="62" spans="1:73">
      <c r="A62" s="193"/>
      <c r="B62" s="193"/>
      <c r="C62" s="195"/>
      <c r="D62" s="608"/>
      <c r="E62" s="212" t="str">
        <f>IF('Données techniques'!U44&lt;&gt;0,'Données techniques'!U44,"-")</f>
        <v>-</v>
      </c>
      <c r="F62" s="605"/>
      <c r="G62" s="605"/>
      <c r="H62" s="599" t="s">
        <v>306</v>
      </c>
      <c r="I62" s="600"/>
      <c r="J62" s="606"/>
      <c r="K62" s="606"/>
      <c r="L62" s="227"/>
      <c r="M62" s="227"/>
      <c r="N62" s="243"/>
      <c r="O62" s="243"/>
      <c r="P62" s="242">
        <f t="shared" si="0"/>
        <v>0</v>
      </c>
    </row>
    <row r="63" spans="1:73" ht="15" thickBot="1">
      <c r="A63" s="193"/>
      <c r="B63" s="193"/>
      <c r="C63" s="195"/>
      <c r="D63" s="609"/>
      <c r="E63" s="213" t="str">
        <f>IF('Données techniques'!W44&lt;&gt;0,'Données techniques'!W44,"-")</f>
        <v>-</v>
      </c>
      <c r="F63" s="655"/>
      <c r="G63" s="655"/>
      <c r="H63" s="653" t="s">
        <v>306</v>
      </c>
      <c r="I63" s="654"/>
      <c r="J63" s="606"/>
      <c r="K63" s="606"/>
      <c r="L63" s="227"/>
      <c r="M63" s="227"/>
      <c r="N63" s="243"/>
      <c r="O63" s="243"/>
      <c r="P63" s="242">
        <f t="shared" si="0"/>
        <v>0</v>
      </c>
    </row>
    <row r="64" spans="1:73">
      <c r="A64" s="193"/>
      <c r="B64" s="193"/>
      <c r="C64" s="195"/>
      <c r="D64" s="193"/>
      <c r="E64" s="193"/>
      <c r="F64" s="193"/>
      <c r="G64" s="193"/>
      <c r="H64" s="193"/>
      <c r="I64" s="193"/>
      <c r="J64" s="193"/>
      <c r="K64" s="193"/>
      <c r="L64" s="227"/>
      <c r="M64" s="227"/>
      <c r="N64" s="227"/>
      <c r="O64" s="227"/>
      <c r="P64" s="227"/>
      <c r="Q64" s="227"/>
      <c r="R64" s="227"/>
      <c r="S64" s="227"/>
      <c r="T64" s="227"/>
      <c r="U64" s="227"/>
      <c r="V64" s="227"/>
      <c r="W64" s="227"/>
      <c r="X64" s="227"/>
      <c r="Y64" s="227"/>
      <c r="Z64" s="227"/>
      <c r="AA64" s="227"/>
      <c r="AB64" s="227"/>
      <c r="AC64" s="227"/>
      <c r="AD64" s="227"/>
      <c r="AE64" s="227"/>
      <c r="AF64" s="227"/>
      <c r="AG64" s="193"/>
      <c r="AH64" s="193"/>
    </row>
    <row r="65" spans="1:74" ht="14.85" customHeight="1">
      <c r="A65" s="193"/>
      <c r="B65" s="193"/>
      <c r="C65" s="195"/>
      <c r="N65" s="661" t="s">
        <v>127</v>
      </c>
      <c r="O65" s="662"/>
      <c r="P65" s="244">
        <f>SUM(P54:P63)</f>
        <v>0</v>
      </c>
      <c r="AC65" s="193"/>
      <c r="AD65" s="193"/>
      <c r="AE65" s="193"/>
      <c r="AF65" s="193"/>
      <c r="AG65" s="193"/>
      <c r="AH65" s="193"/>
    </row>
    <row r="66" spans="1:74" ht="29.1" customHeight="1">
      <c r="A66" s="193"/>
      <c r="B66" s="193"/>
      <c r="C66" s="195"/>
      <c r="D66" s="676" t="s">
        <v>308</v>
      </c>
      <c r="E66" s="676"/>
      <c r="F66" s="676"/>
      <c r="G66" s="676"/>
      <c r="H66" s="676"/>
      <c r="I66" s="676"/>
    </row>
    <row r="67" spans="1:74" ht="29.1" customHeight="1">
      <c r="A67" s="193"/>
      <c r="B67" s="193"/>
      <c r="C67" s="195"/>
      <c r="D67" s="670" t="s">
        <v>309</v>
      </c>
      <c r="E67" s="670"/>
      <c r="F67" s="671">
        <v>0</v>
      </c>
      <c r="G67" s="671"/>
      <c r="H67" s="669" t="s">
        <v>310</v>
      </c>
      <c r="I67" s="669"/>
    </row>
    <row r="68" spans="1:74" ht="29.1" customHeight="1">
      <c r="A68" s="193"/>
      <c r="B68" s="193"/>
      <c r="C68" s="195"/>
      <c r="D68" s="670" t="s">
        <v>2148</v>
      </c>
      <c r="E68" s="670"/>
      <c r="F68" s="671">
        <v>0</v>
      </c>
      <c r="G68" s="671"/>
      <c r="H68" s="669" t="s">
        <v>2147</v>
      </c>
      <c r="I68" s="669"/>
    </row>
    <row r="69" spans="1:74">
      <c r="A69" s="193"/>
      <c r="B69" s="193"/>
      <c r="C69" s="195"/>
      <c r="D69" s="670" t="s">
        <v>311</v>
      </c>
      <c r="E69" s="670"/>
      <c r="F69" s="672">
        <v>0</v>
      </c>
      <c r="G69" s="672"/>
      <c r="H69" s="669" t="s">
        <v>312</v>
      </c>
      <c r="I69" s="669"/>
    </row>
    <row r="70" spans="1:74">
      <c r="A70" s="193"/>
      <c r="B70" s="193"/>
      <c r="C70" s="195"/>
    </row>
    <row r="71" spans="1:74">
      <c r="A71" s="193"/>
      <c r="B71" s="193"/>
      <c r="C71" s="195"/>
    </row>
    <row r="72" spans="1:74" ht="15" customHeight="1">
      <c r="A72" s="193"/>
      <c r="B72" s="193"/>
      <c r="C72" s="195"/>
      <c r="D72" s="647" t="s">
        <v>2146</v>
      </c>
      <c r="E72" s="647"/>
      <c r="F72" s="648">
        <v>73.23</v>
      </c>
      <c r="G72" s="648"/>
      <c r="H72" s="673" t="s">
        <v>196</v>
      </c>
      <c r="I72" s="673"/>
    </row>
    <row r="73" spans="1:74">
      <c r="A73" s="193"/>
      <c r="B73" s="193"/>
      <c r="C73" s="195"/>
      <c r="D73" s="647"/>
      <c r="E73" s="647"/>
      <c r="F73" s="648"/>
      <c r="G73" s="648"/>
      <c r="H73" s="673"/>
      <c r="I73" s="673"/>
    </row>
    <row r="74" spans="1:74">
      <c r="A74" s="227"/>
      <c r="B74" s="227"/>
      <c r="C74" s="195"/>
      <c r="D74" s="647"/>
      <c r="E74" s="647"/>
      <c r="F74" s="648"/>
      <c r="G74" s="648"/>
      <c r="H74" s="673"/>
      <c r="I74" s="673"/>
      <c r="J74" s="329"/>
      <c r="K74" s="329"/>
      <c r="L74" s="329"/>
      <c r="M74" s="329"/>
      <c r="N74" s="227"/>
      <c r="AW74" s="227"/>
      <c r="AX74" s="227"/>
      <c r="AY74" s="227"/>
      <c r="AZ74" s="227"/>
      <c r="BA74" s="227"/>
      <c r="BB74" s="227"/>
      <c r="BC74" s="227"/>
      <c r="BD74" s="227"/>
      <c r="BE74" s="227"/>
      <c r="BF74" s="227"/>
      <c r="BG74" s="227"/>
      <c r="BH74" s="227"/>
      <c r="BI74" s="227"/>
      <c r="BJ74" s="227"/>
      <c r="BK74" s="227"/>
      <c r="BL74" s="227"/>
      <c r="BM74" s="227"/>
      <c r="BN74" s="227"/>
      <c r="BO74" s="227"/>
      <c r="BP74" s="227"/>
      <c r="BQ74" s="227"/>
      <c r="BR74" s="227"/>
      <c r="BS74" s="227"/>
      <c r="BT74" s="227"/>
      <c r="BU74" s="227"/>
      <c r="BV74" s="227"/>
    </row>
    <row r="75" spans="1:74">
      <c r="A75" s="227"/>
      <c r="B75" s="227"/>
      <c r="C75" s="227"/>
      <c r="D75" s="227"/>
      <c r="E75" s="227"/>
      <c r="F75" s="227"/>
      <c r="G75" s="227"/>
      <c r="H75" s="227"/>
      <c r="I75" s="227"/>
      <c r="J75" s="227"/>
      <c r="K75" s="227"/>
      <c r="L75" s="227"/>
      <c r="M75" s="227"/>
      <c r="N75" s="227"/>
      <c r="AW75" s="227"/>
      <c r="AX75" s="227"/>
      <c r="AY75" s="227"/>
      <c r="AZ75" s="227"/>
      <c r="BA75" s="227"/>
      <c r="BB75" s="227"/>
      <c r="BC75" s="227"/>
      <c r="BD75" s="227"/>
      <c r="BE75" s="227"/>
      <c r="BF75" s="227"/>
      <c r="BG75" s="227"/>
      <c r="BH75" s="227"/>
      <c r="BI75" s="227"/>
      <c r="BJ75" s="227"/>
      <c r="BK75" s="227"/>
      <c r="BL75" s="227"/>
      <c r="BM75" s="227"/>
      <c r="BN75" s="227"/>
      <c r="BO75" s="227"/>
      <c r="BP75" s="227"/>
      <c r="BQ75" s="227"/>
      <c r="BR75" s="227"/>
      <c r="BS75" s="227"/>
      <c r="BT75" s="227"/>
      <c r="BU75" s="227"/>
      <c r="BV75" s="227"/>
    </row>
    <row r="76" spans="1:74">
      <c r="A76" s="227"/>
      <c r="B76" s="227"/>
      <c r="C76" s="227"/>
      <c r="D76" s="227"/>
      <c r="E76" s="227"/>
      <c r="F76" s="227"/>
      <c r="G76" s="227"/>
      <c r="H76" s="227"/>
      <c r="I76" s="227"/>
      <c r="J76" s="227"/>
      <c r="K76" s="227"/>
      <c r="L76" s="227"/>
      <c r="M76" s="227"/>
      <c r="N76" s="227"/>
      <c r="AW76" s="227"/>
      <c r="AX76" s="227"/>
      <c r="AY76" s="227"/>
      <c r="AZ76" s="227"/>
      <c r="BA76" s="227"/>
      <c r="BB76" s="227"/>
      <c r="BC76" s="227"/>
      <c r="BD76" s="227"/>
      <c r="BE76" s="227"/>
      <c r="BF76" s="227"/>
      <c r="BG76" s="227"/>
      <c r="BH76" s="227"/>
      <c r="BI76" s="227"/>
      <c r="BJ76" s="227"/>
      <c r="BK76" s="227"/>
      <c r="BL76" s="227"/>
      <c r="BM76" s="227"/>
      <c r="BN76" s="227"/>
      <c r="BO76" s="227"/>
      <c r="BP76" s="227"/>
      <c r="BQ76" s="227"/>
      <c r="BR76" s="227"/>
      <c r="BS76" s="227"/>
      <c r="BT76" s="227"/>
      <c r="BU76" s="227"/>
      <c r="BV76" s="227"/>
    </row>
    <row r="77" spans="1:74" ht="27" customHeight="1">
      <c r="A77" s="227"/>
      <c r="B77" s="646" t="s">
        <v>2149</v>
      </c>
      <c r="C77" s="195"/>
      <c r="D77" s="663" t="s">
        <v>313</v>
      </c>
      <c r="E77" s="664"/>
      <c r="F77" s="665">
        <f>'volet financier'!C85</f>
        <v>0</v>
      </c>
      <c r="G77" s="666"/>
      <c r="H77" s="666"/>
      <c r="I77" s="250" t="s">
        <v>314</v>
      </c>
      <c r="J77" s="227"/>
      <c r="K77" s="227"/>
      <c r="L77" s="227"/>
      <c r="M77" s="227"/>
      <c r="N77" s="227"/>
      <c r="AW77" s="227"/>
      <c r="AX77" s="227"/>
      <c r="AY77" s="227"/>
      <c r="AZ77" s="227"/>
      <c r="BA77" s="227"/>
      <c r="BB77" s="227"/>
      <c r="BC77" s="227"/>
      <c r="BD77" s="227"/>
      <c r="BE77" s="227"/>
      <c r="BF77" s="227"/>
      <c r="BG77" s="227"/>
      <c r="BH77" s="227"/>
      <c r="BI77" s="227"/>
      <c r="BJ77" s="227"/>
      <c r="BK77" s="227"/>
      <c r="BL77" s="227"/>
      <c r="BM77" s="227"/>
      <c r="BN77" s="227"/>
      <c r="BO77" s="227"/>
      <c r="BP77" s="227"/>
      <c r="BQ77" s="227"/>
      <c r="BR77" s="227"/>
      <c r="BS77" s="227"/>
      <c r="BT77" s="227"/>
      <c r="BU77" s="227"/>
      <c r="BV77" s="227"/>
    </row>
    <row r="78" spans="1:74" ht="27" customHeight="1">
      <c r="A78" s="227"/>
      <c r="B78" s="646"/>
      <c r="C78" s="195"/>
      <c r="D78" s="663" t="s">
        <v>315</v>
      </c>
      <c r="E78" s="664"/>
      <c r="F78" s="665">
        <f>SUM('volet financier'!C86:C89)</f>
        <v>0</v>
      </c>
      <c r="G78" s="666"/>
      <c r="H78" s="666"/>
      <c r="I78" s="250" t="s">
        <v>314</v>
      </c>
      <c r="J78" s="227"/>
      <c r="K78" s="227"/>
      <c r="L78" s="227"/>
      <c r="M78" s="227"/>
      <c r="N78" s="227"/>
      <c r="AW78" s="227"/>
      <c r="AX78" s="227"/>
      <c r="AY78" s="227"/>
      <c r="AZ78" s="227"/>
      <c r="BA78" s="227"/>
      <c r="BB78" s="227"/>
      <c r="BC78" s="227"/>
      <c r="BD78" s="227"/>
      <c r="BE78" s="227"/>
      <c r="BF78" s="227"/>
      <c r="BG78" s="227"/>
      <c r="BH78" s="227"/>
      <c r="BI78" s="227"/>
      <c r="BJ78" s="227"/>
      <c r="BK78" s="227"/>
      <c r="BL78" s="227"/>
      <c r="BM78" s="227"/>
      <c r="BN78" s="227"/>
      <c r="BO78" s="227"/>
      <c r="BP78" s="227"/>
      <c r="BQ78" s="227"/>
      <c r="BR78" s="227"/>
      <c r="BS78" s="227"/>
      <c r="BT78" s="227"/>
      <c r="BU78" s="227"/>
      <c r="BV78" s="227"/>
    </row>
    <row r="79" spans="1:74" ht="27" customHeight="1">
      <c r="A79" s="227"/>
      <c r="B79" s="646"/>
      <c r="C79" s="195"/>
      <c r="D79" s="618" t="s">
        <v>316</v>
      </c>
      <c r="E79" s="620"/>
      <c r="F79" s="674">
        <f>'Attestation CEE'!F26</f>
        <v>0</v>
      </c>
      <c r="G79" s="675"/>
      <c r="H79" s="675"/>
      <c r="I79" s="250" t="s">
        <v>314</v>
      </c>
      <c r="AW79" s="227"/>
      <c r="AX79" s="227"/>
      <c r="AY79" s="227"/>
      <c r="AZ79" s="227"/>
      <c r="BA79" s="227"/>
      <c r="BB79" s="227"/>
      <c r="BC79" s="227"/>
      <c r="BD79" s="227"/>
      <c r="BE79" s="227"/>
      <c r="BF79" s="227"/>
      <c r="BG79" s="227"/>
      <c r="BH79" s="227"/>
      <c r="BI79" s="227"/>
      <c r="BJ79" s="227"/>
      <c r="BK79" s="227"/>
      <c r="BL79" s="227"/>
      <c r="BM79" s="227"/>
      <c r="BN79" s="227"/>
      <c r="BO79" s="227"/>
      <c r="BP79" s="227"/>
      <c r="BQ79" s="227"/>
      <c r="BR79" s="227"/>
      <c r="BS79" s="227"/>
      <c r="BT79" s="227"/>
      <c r="BU79" s="227"/>
      <c r="BV79" s="227"/>
    </row>
    <row r="80" spans="1:74" ht="27" customHeight="1">
      <c r="A80" s="227"/>
      <c r="B80" s="646"/>
      <c r="C80" s="195"/>
      <c r="D80" s="663" t="s">
        <v>317</v>
      </c>
      <c r="E80" s="664"/>
      <c r="F80" s="665">
        <f>'volet financier'!C92</f>
        <v>0</v>
      </c>
      <c r="G80" s="666"/>
      <c r="H80" s="666"/>
      <c r="I80" s="250" t="s">
        <v>314</v>
      </c>
      <c r="AN80" s="227"/>
      <c r="AO80" s="227"/>
      <c r="AP80" s="227"/>
      <c r="AQ80" s="227"/>
      <c r="AR80" s="227"/>
      <c r="AS80" s="227"/>
      <c r="AT80" s="227"/>
      <c r="AU80" s="227"/>
      <c r="AV80" s="227"/>
      <c r="AW80" s="227"/>
      <c r="AX80" s="227"/>
      <c r="AY80" s="227"/>
      <c r="AZ80" s="227"/>
      <c r="BA80" s="227"/>
      <c r="BB80" s="227"/>
      <c r="BC80" s="227"/>
      <c r="BD80" s="227"/>
      <c r="BE80" s="227"/>
      <c r="BF80" s="227"/>
      <c r="BG80" s="227"/>
      <c r="BH80" s="227"/>
      <c r="BI80" s="227"/>
      <c r="BJ80" s="227"/>
      <c r="BK80" s="227"/>
      <c r="BL80" s="227"/>
      <c r="BM80" s="227"/>
      <c r="BN80" s="227"/>
      <c r="BO80" s="227"/>
      <c r="BP80" s="227"/>
      <c r="BQ80" s="227"/>
      <c r="BR80" s="227"/>
      <c r="BS80" s="227"/>
      <c r="BT80" s="227"/>
      <c r="BU80" s="227"/>
      <c r="BV80" s="227"/>
    </row>
    <row r="81" spans="1:74" ht="27" customHeight="1">
      <c r="A81" s="227"/>
      <c r="B81" s="646"/>
      <c r="C81" s="195"/>
      <c r="D81" s="618" t="s">
        <v>318</v>
      </c>
      <c r="E81" s="620"/>
      <c r="F81" s="665">
        <f>P65</f>
        <v>0</v>
      </c>
      <c r="G81" s="666"/>
      <c r="H81" s="666"/>
      <c r="I81" s="250" t="s">
        <v>319</v>
      </c>
      <c r="AN81" s="227"/>
      <c r="AO81" s="227"/>
      <c r="AP81" s="227"/>
      <c r="AQ81" s="227"/>
      <c r="AR81" s="227"/>
      <c r="AS81" s="227"/>
      <c r="AT81" s="227"/>
      <c r="AU81" s="227"/>
      <c r="AV81" s="227"/>
      <c r="AW81" s="227"/>
      <c r="AX81" s="227"/>
      <c r="AY81" s="227"/>
      <c r="AZ81" s="227"/>
      <c r="BA81" s="227"/>
      <c r="BB81" s="227"/>
      <c r="BC81" s="227"/>
      <c r="BD81" s="227"/>
      <c r="BE81" s="227"/>
      <c r="BF81" s="227"/>
      <c r="BG81" s="227"/>
      <c r="BH81" s="227"/>
      <c r="BI81" s="227"/>
      <c r="BJ81" s="227"/>
      <c r="BK81" s="227"/>
      <c r="BL81" s="227"/>
      <c r="BM81" s="227"/>
      <c r="BN81" s="227"/>
      <c r="BO81" s="227"/>
      <c r="BP81" s="227"/>
      <c r="BQ81" s="227"/>
      <c r="BR81" s="227"/>
      <c r="BS81" s="227"/>
      <c r="BT81" s="227"/>
      <c r="BU81" s="227"/>
      <c r="BV81" s="227"/>
    </row>
    <row r="82" spans="1:74" ht="27" customHeight="1">
      <c r="A82" s="227"/>
      <c r="B82" s="646"/>
      <c r="C82" s="195"/>
      <c r="D82" s="667" t="s">
        <v>320</v>
      </c>
      <c r="E82" s="668"/>
      <c r="F82" s="674">
        <f>IF('Carte d''identité'!D30='Data 1'!A2,F72*'Données techniques'!D56,0)</f>
        <v>0</v>
      </c>
      <c r="G82" s="675"/>
      <c r="H82" s="675"/>
      <c r="I82" s="325" t="s">
        <v>319</v>
      </c>
      <c r="AN82" s="227"/>
      <c r="AO82" s="227"/>
      <c r="AP82" s="227"/>
      <c r="AQ82" s="227"/>
      <c r="AR82" s="227"/>
      <c r="AS82" s="227"/>
      <c r="AT82" s="227"/>
      <c r="AU82" s="227"/>
      <c r="AV82" s="227"/>
      <c r="AW82" s="227"/>
      <c r="AX82" s="227"/>
      <c r="AY82" s="227"/>
      <c r="AZ82" s="227"/>
      <c r="BA82" s="227"/>
      <c r="BB82" s="227"/>
      <c r="BC82" s="227"/>
      <c r="BD82" s="227"/>
      <c r="BE82" s="227"/>
      <c r="BF82" s="227"/>
      <c r="BG82" s="227"/>
      <c r="BH82" s="227"/>
      <c r="BI82" s="227"/>
      <c r="BJ82" s="227"/>
      <c r="BK82" s="227"/>
      <c r="BL82" s="227"/>
      <c r="BM82" s="227"/>
      <c r="BN82" s="227"/>
      <c r="BO82" s="227"/>
      <c r="BP82" s="227"/>
      <c r="BQ82" s="227"/>
      <c r="BR82" s="227"/>
      <c r="BS82" s="227"/>
      <c r="BT82" s="227"/>
      <c r="BU82" s="227"/>
      <c r="BV82" s="227"/>
    </row>
    <row r="83" spans="1:74" ht="27" customHeight="1">
      <c r="A83" s="227"/>
      <c r="B83" s="367"/>
      <c r="D83" s="368"/>
      <c r="E83" s="368"/>
      <c r="F83" s="369"/>
      <c r="G83" s="369"/>
      <c r="H83" s="369"/>
      <c r="I83" s="370"/>
      <c r="AN83" s="227"/>
      <c r="AO83" s="227"/>
      <c r="AP83" s="227"/>
      <c r="AQ83" s="227"/>
      <c r="AR83" s="227"/>
      <c r="AS83" s="227"/>
      <c r="AT83" s="227"/>
      <c r="AU83" s="227"/>
      <c r="AV83" s="227"/>
      <c r="AW83" s="227"/>
      <c r="AX83" s="227"/>
      <c r="AY83" s="227"/>
      <c r="AZ83" s="227"/>
      <c r="BA83" s="227"/>
      <c r="BB83" s="227"/>
      <c r="BC83" s="227"/>
      <c r="BD83" s="227"/>
      <c r="BE83" s="227"/>
      <c r="BF83" s="227"/>
      <c r="BG83" s="227"/>
      <c r="BH83" s="227"/>
      <c r="BI83" s="227"/>
      <c r="BJ83" s="227"/>
      <c r="BK83" s="227"/>
      <c r="BL83" s="227"/>
      <c r="BM83" s="227"/>
      <c r="BN83" s="227"/>
      <c r="BO83" s="227"/>
      <c r="BP83" s="227"/>
      <c r="BQ83" s="227"/>
      <c r="BR83" s="227"/>
      <c r="BS83" s="227"/>
      <c r="BT83" s="227"/>
      <c r="BU83" s="227"/>
      <c r="BV83" s="227"/>
    </row>
    <row r="84" spans="1:74" ht="27" customHeight="1">
      <c r="A84" s="227"/>
      <c r="B84" s="646" t="s">
        <v>2150</v>
      </c>
      <c r="C84" s="195"/>
      <c r="D84" s="663" t="s">
        <v>313</v>
      </c>
      <c r="E84" s="664"/>
      <c r="F84" s="665">
        <f>'volet financier'!C85</f>
        <v>0</v>
      </c>
      <c r="G84" s="666"/>
      <c r="H84" s="666"/>
      <c r="I84" s="250" t="s">
        <v>314</v>
      </c>
      <c r="AN84" s="227"/>
      <c r="AO84" s="227"/>
      <c r="AP84" s="227"/>
      <c r="AQ84" s="227"/>
      <c r="AR84" s="227"/>
      <c r="AS84" s="227"/>
      <c r="AT84" s="227"/>
      <c r="AU84" s="227"/>
      <c r="AV84" s="227"/>
      <c r="AW84" s="227"/>
      <c r="AX84" s="227"/>
      <c r="AY84" s="227"/>
      <c r="AZ84" s="227"/>
      <c r="BA84" s="227"/>
      <c r="BB84" s="227"/>
      <c r="BC84" s="227"/>
      <c r="BD84" s="227"/>
      <c r="BE84" s="227"/>
      <c r="BF84" s="227"/>
      <c r="BG84" s="227"/>
      <c r="BH84" s="227"/>
      <c r="BI84" s="227"/>
      <c r="BJ84" s="227"/>
      <c r="BK84" s="227"/>
      <c r="BL84" s="227"/>
      <c r="BM84" s="227"/>
      <c r="BN84" s="227"/>
      <c r="BO84" s="227"/>
      <c r="BP84" s="227"/>
      <c r="BQ84" s="227"/>
      <c r="BR84" s="227"/>
      <c r="BS84" s="227"/>
      <c r="BT84" s="227"/>
      <c r="BU84" s="227"/>
      <c r="BV84" s="227"/>
    </row>
    <row r="85" spans="1:74" ht="27" customHeight="1">
      <c r="A85" s="227"/>
      <c r="B85" s="646"/>
      <c r="C85" s="195"/>
      <c r="D85" s="663" t="s">
        <v>315</v>
      </c>
      <c r="E85" s="664"/>
      <c r="F85" s="665">
        <f>SUM('volet financier'!C86:C89)</f>
        <v>0</v>
      </c>
      <c r="G85" s="666"/>
      <c r="H85" s="666"/>
      <c r="I85" s="250" t="s">
        <v>314</v>
      </c>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27"/>
      <c r="BT85" s="227"/>
      <c r="BU85" s="227"/>
      <c r="BV85" s="227"/>
    </row>
    <row r="86" spans="1:74" ht="27" customHeight="1">
      <c r="A86" s="227"/>
      <c r="B86" s="646"/>
      <c r="C86" s="195"/>
      <c r="D86" s="618" t="s">
        <v>316</v>
      </c>
      <c r="E86" s="620"/>
      <c r="F86" s="674">
        <f>'Attestation CEE'!F26</f>
        <v>0</v>
      </c>
      <c r="G86" s="675"/>
      <c r="H86" s="675"/>
      <c r="I86" s="250" t="s">
        <v>314</v>
      </c>
      <c r="AN86" s="227"/>
      <c r="AO86" s="227"/>
      <c r="AP86" s="227"/>
      <c r="AQ86" s="227"/>
      <c r="AR86" s="227"/>
      <c r="AS86" s="227"/>
      <c r="AT86" s="227"/>
      <c r="AU86" s="227"/>
      <c r="AV86" s="227"/>
      <c r="AW86" s="227"/>
      <c r="AX86" s="227"/>
      <c r="AY86" s="227"/>
      <c r="AZ86" s="227"/>
      <c r="BA86" s="227"/>
      <c r="BB86" s="227"/>
      <c r="BC86" s="227"/>
      <c r="BD86" s="227"/>
      <c r="BE86" s="227"/>
      <c r="BF86" s="227"/>
      <c r="BG86" s="227"/>
      <c r="BH86" s="227"/>
      <c r="BI86" s="227"/>
      <c r="BJ86" s="227"/>
      <c r="BK86" s="227"/>
      <c r="BL86" s="227"/>
      <c r="BM86" s="227"/>
      <c r="BN86" s="227"/>
      <c r="BO86" s="227"/>
      <c r="BP86" s="227"/>
      <c r="BQ86" s="227"/>
      <c r="BR86" s="227"/>
      <c r="BS86" s="227"/>
      <c r="BT86" s="227"/>
      <c r="BU86" s="227"/>
      <c r="BV86" s="227"/>
    </row>
    <row r="87" spans="1:74" ht="27" customHeight="1">
      <c r="A87" s="227"/>
      <c r="B87" s="646"/>
      <c r="C87" s="195"/>
      <c r="D87" s="663" t="s">
        <v>317</v>
      </c>
      <c r="E87" s="664"/>
      <c r="F87" s="665">
        <f>'volet financier'!C92</f>
        <v>0</v>
      </c>
      <c r="G87" s="666"/>
      <c r="H87" s="666"/>
      <c r="I87" s="250" t="s">
        <v>314</v>
      </c>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7"/>
      <c r="BU87" s="227"/>
      <c r="BV87" s="227"/>
    </row>
    <row r="88" spans="1:74" ht="27" customHeight="1">
      <c r="A88" s="227"/>
      <c r="B88" s="646"/>
      <c r="C88" s="195"/>
      <c r="D88" s="618" t="s">
        <v>2151</v>
      </c>
      <c r="E88" s="620"/>
      <c r="F88" s="665">
        <f>'Données techniques'!D75*'Calcul TRB'!F67</f>
        <v>0</v>
      </c>
      <c r="G88" s="666"/>
      <c r="H88" s="666"/>
      <c r="I88" s="250" t="s">
        <v>319</v>
      </c>
      <c r="AN88" s="227"/>
      <c r="AO88" s="227"/>
      <c r="AP88" s="227"/>
      <c r="AQ88" s="227"/>
      <c r="AR88" s="227"/>
      <c r="AS88" s="227"/>
      <c r="AT88" s="227"/>
      <c r="AU88" s="227"/>
      <c r="AV88" s="227"/>
      <c r="AW88" s="227"/>
      <c r="AX88" s="227"/>
      <c r="AY88" s="227"/>
      <c r="AZ88" s="227"/>
      <c r="BA88" s="227"/>
      <c r="BB88" s="227"/>
      <c r="BC88" s="227"/>
      <c r="BD88" s="227"/>
      <c r="BE88" s="227"/>
      <c r="BF88" s="227"/>
      <c r="BG88" s="227"/>
      <c r="BH88" s="227"/>
      <c r="BI88" s="227"/>
      <c r="BJ88" s="227"/>
      <c r="BK88" s="227"/>
      <c r="BL88" s="227"/>
      <c r="BM88" s="227"/>
      <c r="BN88" s="227"/>
      <c r="BO88" s="227"/>
      <c r="BP88" s="227"/>
      <c r="BQ88" s="227"/>
      <c r="BR88" s="227"/>
      <c r="BS88" s="227"/>
      <c r="BT88" s="227"/>
      <c r="BU88" s="227"/>
      <c r="BV88" s="227"/>
    </row>
    <row r="89" spans="1:74" ht="27" customHeight="1">
      <c r="A89" s="227"/>
      <c r="B89" s="646"/>
      <c r="C89" s="195"/>
      <c r="D89" s="667" t="s">
        <v>2152</v>
      </c>
      <c r="E89" s="668"/>
      <c r="F89" s="674">
        <f>'Données techniques'!D78*'Calcul TRB'!F68</f>
        <v>0</v>
      </c>
      <c r="G89" s="675"/>
      <c r="H89" s="675"/>
      <c r="I89" s="325" t="s">
        <v>319</v>
      </c>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27"/>
      <c r="BS89" s="227"/>
      <c r="BT89" s="227"/>
      <c r="BU89" s="227"/>
      <c r="BV89" s="227"/>
    </row>
    <row r="90" spans="1:74" ht="27" customHeight="1">
      <c r="A90" s="227"/>
      <c r="B90" s="367"/>
      <c r="D90" s="368"/>
      <c r="E90" s="368"/>
      <c r="F90" s="369"/>
      <c r="G90" s="369"/>
      <c r="H90" s="369"/>
      <c r="I90" s="370"/>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c r="BR90" s="227"/>
      <c r="BS90" s="227"/>
      <c r="BT90" s="227"/>
      <c r="BU90" s="227"/>
      <c r="BV90" s="227"/>
    </row>
    <row r="91" spans="1:74" ht="27" customHeight="1">
      <c r="A91" s="227"/>
      <c r="B91" s="367"/>
      <c r="D91" s="368"/>
      <c r="E91" s="368"/>
      <c r="F91" s="369"/>
      <c r="G91" s="369"/>
      <c r="H91" s="369"/>
      <c r="I91" s="370"/>
      <c r="AN91" s="227"/>
      <c r="AO91" s="227"/>
      <c r="AP91" s="227"/>
      <c r="AQ91" s="227"/>
      <c r="AR91" s="227"/>
      <c r="AS91" s="227"/>
      <c r="AT91" s="227"/>
      <c r="AU91" s="227"/>
      <c r="AV91" s="227"/>
      <c r="AW91" s="227"/>
      <c r="AX91" s="227"/>
      <c r="AY91" s="227"/>
      <c r="AZ91" s="227"/>
      <c r="BA91" s="227"/>
      <c r="BB91" s="227"/>
      <c r="BC91" s="227"/>
      <c r="BD91" s="227"/>
      <c r="BE91" s="227"/>
      <c r="BF91" s="227"/>
      <c r="BG91" s="227"/>
      <c r="BH91" s="227"/>
      <c r="BI91" s="227"/>
      <c r="BJ91" s="227"/>
      <c r="BK91" s="227"/>
      <c r="BL91" s="227"/>
      <c r="BM91" s="227"/>
      <c r="BN91" s="227"/>
      <c r="BO91" s="227"/>
      <c r="BP91" s="227"/>
      <c r="BQ91" s="227"/>
      <c r="BR91" s="227"/>
      <c r="BS91" s="227"/>
      <c r="BT91" s="227"/>
      <c r="BU91" s="227"/>
      <c r="BV91" s="227"/>
    </row>
    <row r="92" spans="1:74" ht="14.85" customHeight="1">
      <c r="A92" s="193"/>
      <c r="AN92" s="227"/>
      <c r="AO92" s="227"/>
      <c r="AP92" s="227"/>
      <c r="AQ92" s="227"/>
      <c r="AR92" s="227"/>
      <c r="AS92" s="227"/>
      <c r="AT92" s="227"/>
      <c r="AU92" s="227"/>
      <c r="AV92" s="227"/>
      <c r="AW92" s="227"/>
      <c r="AX92" s="227"/>
      <c r="AY92" s="227"/>
      <c r="AZ92" s="227"/>
      <c r="BA92" s="227"/>
      <c r="BB92" s="227"/>
      <c r="BC92" s="227"/>
      <c r="BD92" s="227"/>
      <c r="BE92" s="227"/>
      <c r="BF92" s="227"/>
      <c r="BG92" s="227"/>
      <c r="BH92" s="227"/>
      <c r="BI92" s="227"/>
      <c r="BJ92" s="227"/>
      <c r="BK92" s="227"/>
      <c r="BL92" s="227"/>
      <c r="BM92" s="227"/>
      <c r="BN92" s="227"/>
      <c r="BO92" s="227"/>
      <c r="BP92" s="227"/>
      <c r="BQ92" s="227"/>
      <c r="BR92" s="227"/>
      <c r="BS92" s="227"/>
      <c r="BT92" s="227"/>
      <c r="BU92" s="227"/>
      <c r="BV92" s="227"/>
    </row>
    <row r="93" spans="1:74">
      <c r="D93" s="193"/>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227"/>
      <c r="AL93" s="227"/>
      <c r="AM93" s="227"/>
      <c r="AN93" s="227"/>
      <c r="AO93" s="227"/>
      <c r="AP93" s="227"/>
      <c r="AQ93" s="227"/>
      <c r="AR93" s="227"/>
      <c r="AS93" s="227"/>
      <c r="AT93" s="227"/>
      <c r="AU93" s="227"/>
      <c r="AV93" s="227"/>
      <c r="AW93" s="227"/>
      <c r="AX93" s="227"/>
      <c r="AY93" s="227"/>
      <c r="AZ93" s="227"/>
      <c r="BA93" s="227"/>
      <c r="BB93" s="227"/>
      <c r="BC93" s="227"/>
      <c r="BD93" s="227"/>
      <c r="BE93" s="227"/>
      <c r="BF93" s="227"/>
      <c r="BG93" s="227"/>
      <c r="BH93" s="227"/>
      <c r="BI93" s="227"/>
      <c r="BJ93" s="227"/>
      <c r="BK93" s="227"/>
      <c r="BL93" s="227"/>
      <c r="BM93" s="227"/>
      <c r="BN93" s="227"/>
      <c r="BO93" s="227"/>
      <c r="BP93" s="227"/>
      <c r="BQ93" s="227"/>
      <c r="BR93" s="227"/>
      <c r="BS93" s="227"/>
      <c r="BT93" s="227"/>
      <c r="BU93" s="227"/>
      <c r="BV93" s="227"/>
    </row>
    <row r="94" spans="1:74" ht="15" thickBot="1">
      <c r="D94" s="193"/>
      <c r="E94" s="193"/>
      <c r="F94" s="193"/>
      <c r="G94" s="193"/>
      <c r="H94" s="193"/>
      <c r="I94" s="193"/>
      <c r="J94" s="227"/>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27"/>
      <c r="AP94" s="227"/>
      <c r="AQ94" s="227"/>
      <c r="AR94" s="227"/>
      <c r="AS94" s="227"/>
      <c r="AT94" s="227"/>
      <c r="AU94" s="227"/>
      <c r="AV94" s="227"/>
      <c r="AW94" s="227"/>
      <c r="AX94" s="227"/>
      <c r="AY94" s="227"/>
      <c r="AZ94" s="227"/>
      <c r="BA94" s="227"/>
      <c r="BB94" s="227"/>
      <c r="BC94" s="227"/>
      <c r="BD94" s="227"/>
      <c r="BE94" s="227"/>
      <c r="BF94" s="227"/>
      <c r="BG94" s="227"/>
      <c r="BH94" s="227"/>
      <c r="BI94" s="227"/>
      <c r="BJ94" s="227"/>
      <c r="BK94" s="227"/>
      <c r="BL94" s="227"/>
      <c r="BM94" s="227"/>
      <c r="BN94" s="227"/>
      <c r="BO94" s="227"/>
      <c r="BP94" s="227"/>
      <c r="BQ94" s="227"/>
      <c r="BR94" s="227"/>
      <c r="BS94" s="227"/>
      <c r="BT94" s="227"/>
      <c r="BU94" s="227"/>
      <c r="BV94" s="227"/>
    </row>
    <row r="95" spans="1:74">
      <c r="B95" s="637" t="s">
        <v>321</v>
      </c>
      <c r="C95" s="206"/>
      <c r="D95" s="638" t="s">
        <v>322</v>
      </c>
      <c r="E95" s="639"/>
      <c r="F95" s="227"/>
      <c r="G95" s="227"/>
      <c r="H95" s="227"/>
      <c r="I95" s="227"/>
      <c r="J95" s="227"/>
      <c r="K95" s="227"/>
      <c r="L95" s="227"/>
      <c r="M95" s="227"/>
      <c r="N95" s="227"/>
      <c r="O95" s="227"/>
      <c r="P95" s="227"/>
      <c r="Q95" s="227"/>
      <c r="R95" s="227"/>
      <c r="S95" s="227"/>
      <c r="T95" s="227"/>
      <c r="U95" s="227"/>
      <c r="V95" s="227"/>
      <c r="W95" s="227"/>
      <c r="X95" s="227"/>
      <c r="Y95" s="227"/>
      <c r="Z95" s="227"/>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c r="AX95" s="227"/>
      <c r="AY95" s="227"/>
      <c r="AZ95" s="227"/>
      <c r="BA95" s="227"/>
      <c r="BB95" s="227"/>
      <c r="BC95" s="227"/>
      <c r="BD95" s="227"/>
      <c r="BE95" s="227"/>
      <c r="BF95" s="227"/>
      <c r="BG95" s="227"/>
      <c r="BH95" s="227"/>
      <c r="BI95" s="227"/>
      <c r="BJ95" s="227"/>
      <c r="BK95" s="227"/>
      <c r="BL95" s="227"/>
      <c r="BM95" s="227"/>
      <c r="BN95" s="227"/>
      <c r="BO95" s="227"/>
      <c r="BP95" s="227"/>
      <c r="BQ95" s="227"/>
      <c r="BR95" s="227"/>
      <c r="BS95" s="227"/>
      <c r="BT95" s="227"/>
      <c r="BU95" s="227"/>
      <c r="BV95" s="227"/>
    </row>
    <row r="96" spans="1:74">
      <c r="B96" s="637"/>
      <c r="C96" s="206"/>
      <c r="D96" s="640"/>
      <c r="E96" s="641"/>
      <c r="F96" s="227"/>
      <c r="G96" s="227"/>
      <c r="H96" s="227"/>
      <c r="I96" s="227"/>
      <c r="J96" s="6"/>
      <c r="K96" s="227"/>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227"/>
      <c r="AP96" s="227"/>
      <c r="AQ96" s="227"/>
      <c r="AR96" s="227"/>
      <c r="AS96" s="227"/>
      <c r="AT96" s="227"/>
      <c r="AU96" s="227"/>
      <c r="AV96" s="227"/>
      <c r="AW96" s="227"/>
      <c r="AX96" s="227"/>
      <c r="AY96" s="227"/>
      <c r="AZ96" s="227"/>
      <c r="BA96" s="227"/>
      <c r="BB96" s="227"/>
      <c r="BC96" s="227"/>
      <c r="BD96" s="227"/>
      <c r="BE96" s="227"/>
      <c r="BF96" s="227"/>
      <c r="BG96" s="227"/>
      <c r="BH96" s="227"/>
      <c r="BI96" s="227"/>
      <c r="BJ96" s="227"/>
      <c r="BK96" s="227"/>
      <c r="BL96" s="227"/>
      <c r="BM96" s="227"/>
      <c r="BN96" s="227"/>
      <c r="BO96" s="227"/>
      <c r="BP96" s="227"/>
      <c r="BQ96" s="227"/>
      <c r="BR96" s="227"/>
      <c r="BS96" s="227"/>
      <c r="BT96" s="227"/>
      <c r="BU96" s="227"/>
      <c r="BV96" s="227"/>
    </row>
    <row r="97" spans="1:74" ht="14.1" customHeight="1">
      <c r="B97" s="637"/>
      <c r="C97" s="206"/>
      <c r="D97" s="642" t="str">
        <f>IF('Carte d''identité'!D17='Data 1'!A2,IFERROR((F44-F77-F78-F79-F80)/(F81+F82)*12,"-"),IFERROR((F44-F84-F85-F86-F87)/(F88-F89)*12,"-"))</f>
        <v>-</v>
      </c>
      <c r="E97" s="643"/>
      <c r="F97" s="659" t="s">
        <v>323</v>
      </c>
      <c r="G97" s="660"/>
      <c r="H97" s="660"/>
      <c r="I97" s="660"/>
      <c r="J97" s="6"/>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227"/>
      <c r="AP97" s="227"/>
      <c r="AQ97" s="227"/>
      <c r="AR97" s="227"/>
      <c r="AS97" s="227"/>
      <c r="AT97" s="227"/>
      <c r="AU97" s="227"/>
      <c r="AV97" s="227"/>
      <c r="AW97" s="227"/>
      <c r="AX97" s="227"/>
      <c r="AY97" s="227"/>
      <c r="AZ97" s="227"/>
      <c r="BA97" s="227"/>
      <c r="BB97" s="227"/>
      <c r="BC97" s="227"/>
      <c r="BD97" s="227"/>
      <c r="BE97" s="227"/>
      <c r="BF97" s="227"/>
      <c r="BG97" s="227"/>
      <c r="BH97" s="227"/>
      <c r="BI97" s="227"/>
      <c r="BJ97" s="227"/>
      <c r="BK97" s="227"/>
      <c r="BL97" s="227"/>
      <c r="BM97" s="227"/>
      <c r="BN97" s="227"/>
      <c r="BO97" s="227"/>
      <c r="BP97" s="227"/>
      <c r="BQ97" s="227"/>
      <c r="BR97" s="227"/>
      <c r="BS97" s="227"/>
      <c r="BT97" s="227"/>
      <c r="BU97" s="227"/>
      <c r="BV97" s="227"/>
    </row>
    <row r="98" spans="1:74">
      <c r="B98" s="637"/>
      <c r="C98" s="206"/>
      <c r="D98" s="642"/>
      <c r="E98" s="643"/>
      <c r="F98" s="659"/>
      <c r="G98" s="660"/>
      <c r="H98" s="660"/>
      <c r="I98" s="660"/>
      <c r="J98" s="6"/>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227"/>
      <c r="AP98" s="227"/>
      <c r="AQ98" s="227"/>
      <c r="AR98" s="227"/>
      <c r="AS98" s="227"/>
      <c r="AT98" s="227"/>
      <c r="AU98" s="227"/>
      <c r="AV98" s="227"/>
      <c r="AW98" s="227"/>
      <c r="AX98" s="227"/>
      <c r="AY98" s="227"/>
      <c r="AZ98" s="227"/>
      <c r="BA98" s="227"/>
      <c r="BB98" s="227"/>
      <c r="BC98" s="227"/>
      <c r="BD98" s="227"/>
      <c r="BE98" s="227"/>
      <c r="BF98" s="227"/>
      <c r="BG98" s="227"/>
      <c r="BH98" s="227"/>
      <c r="BI98" s="227"/>
      <c r="BJ98" s="227"/>
      <c r="BK98" s="227"/>
      <c r="BL98" s="227"/>
      <c r="BM98" s="227"/>
      <c r="BN98" s="227"/>
      <c r="BO98" s="227"/>
      <c r="BP98" s="227"/>
      <c r="BQ98" s="227"/>
      <c r="BR98" s="227"/>
      <c r="BS98" s="227"/>
      <c r="BT98" s="227"/>
      <c r="BU98" s="227"/>
      <c r="BV98" s="227"/>
    </row>
    <row r="99" spans="1:74">
      <c r="B99" s="637"/>
      <c r="C99" s="206"/>
      <c r="D99" s="642"/>
      <c r="E99" s="643"/>
      <c r="F99" s="659"/>
      <c r="G99" s="660"/>
      <c r="H99" s="660"/>
      <c r="I99" s="660"/>
      <c r="J99" s="6"/>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227"/>
      <c r="AP99" s="227"/>
      <c r="AQ99" s="227"/>
      <c r="AR99" s="227"/>
      <c r="AS99" s="227"/>
      <c r="AT99" s="227"/>
      <c r="AU99" s="227"/>
      <c r="AV99" s="227"/>
      <c r="AW99" s="227"/>
      <c r="AX99" s="227"/>
      <c r="AY99" s="227"/>
      <c r="AZ99" s="227"/>
      <c r="BA99" s="227"/>
      <c r="BB99" s="227"/>
      <c r="BC99" s="227"/>
      <c r="BD99" s="227"/>
      <c r="BE99" s="227"/>
      <c r="BF99" s="227"/>
      <c r="BG99" s="227"/>
      <c r="BH99" s="227"/>
      <c r="BI99" s="227"/>
      <c r="BJ99" s="227"/>
      <c r="BK99" s="227"/>
      <c r="BL99" s="227"/>
      <c r="BM99" s="227"/>
      <c r="BN99" s="227"/>
      <c r="BO99" s="227"/>
      <c r="BP99" s="227"/>
      <c r="BQ99" s="227"/>
      <c r="BR99" s="227"/>
      <c r="BS99" s="227"/>
      <c r="BT99" s="227"/>
      <c r="BU99" s="227"/>
      <c r="BV99" s="227"/>
    </row>
    <row r="100" spans="1:74" ht="34.5" customHeight="1" thickBot="1">
      <c r="B100" s="637"/>
      <c r="C100" s="206"/>
      <c r="D100" s="644"/>
      <c r="E100" s="645"/>
      <c r="F100" s="659"/>
      <c r="G100" s="660"/>
      <c r="H100" s="660"/>
      <c r="I100" s="660"/>
      <c r="J100" s="6"/>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227"/>
      <c r="AP100" s="227"/>
      <c r="AQ100" s="227"/>
      <c r="AR100" s="227"/>
      <c r="AS100" s="227"/>
      <c r="AT100" s="227"/>
      <c r="AU100" s="227"/>
      <c r="AV100" s="227"/>
      <c r="AW100" s="227"/>
      <c r="AX100" s="227"/>
      <c r="AY100" s="227"/>
      <c r="AZ100" s="227"/>
      <c r="BA100" s="227"/>
      <c r="BB100" s="227"/>
      <c r="BC100" s="227"/>
      <c r="BD100" s="227"/>
      <c r="BE100" s="227"/>
      <c r="BF100" s="227"/>
      <c r="BG100" s="227"/>
      <c r="BH100" s="227"/>
      <c r="BI100" s="227"/>
      <c r="BJ100" s="227"/>
      <c r="BK100" s="227"/>
      <c r="BL100" s="227"/>
      <c r="BM100" s="227"/>
      <c r="BN100" s="227"/>
      <c r="BO100" s="227"/>
      <c r="BP100" s="227"/>
      <c r="BQ100" s="227"/>
      <c r="BR100" s="227"/>
      <c r="BS100" s="227"/>
      <c r="BT100" s="227"/>
      <c r="BU100" s="227"/>
      <c r="BV100" s="227"/>
    </row>
    <row r="101" spans="1:74">
      <c r="A101" s="227"/>
      <c r="B101" s="227"/>
      <c r="C101" s="227"/>
      <c r="D101" s="227"/>
      <c r="E101" s="227"/>
      <c r="F101" s="227"/>
      <c r="G101" s="227"/>
      <c r="H101" s="227"/>
      <c r="I101" s="227"/>
      <c r="J101" s="6"/>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27"/>
      <c r="AM101" s="227"/>
      <c r="AN101" s="227"/>
      <c r="AO101" s="227"/>
      <c r="AP101" s="227"/>
      <c r="AQ101" s="227"/>
      <c r="AR101" s="227"/>
      <c r="AS101" s="227"/>
      <c r="AT101" s="227"/>
      <c r="AU101" s="227"/>
      <c r="AV101" s="227"/>
      <c r="AW101" s="227"/>
      <c r="AX101" s="227"/>
      <c r="AY101" s="227"/>
      <c r="AZ101" s="227"/>
      <c r="BA101" s="227"/>
      <c r="BB101" s="227"/>
      <c r="BC101" s="227"/>
      <c r="BD101" s="227"/>
      <c r="BE101" s="227"/>
      <c r="BF101" s="227"/>
      <c r="BG101" s="227"/>
      <c r="BH101" s="227"/>
      <c r="BI101" s="227"/>
      <c r="BJ101" s="227"/>
      <c r="BK101" s="227"/>
      <c r="BL101" s="227"/>
      <c r="BM101" s="227"/>
      <c r="BN101" s="227"/>
      <c r="BO101" s="227"/>
      <c r="BP101" s="227"/>
      <c r="BQ101" s="227"/>
      <c r="BR101" s="227"/>
      <c r="BS101" s="227"/>
      <c r="BT101" s="227"/>
      <c r="BU101" s="227"/>
      <c r="BV101" s="227"/>
    </row>
    <row r="102" spans="1:74">
      <c r="D102" s="8"/>
      <c r="E102" s="6"/>
      <c r="F102" s="6"/>
      <c r="G102" s="6"/>
      <c r="H102" s="6"/>
      <c r="I102" s="6"/>
      <c r="J102" s="6"/>
    </row>
    <row r="103" spans="1:74" ht="15">
      <c r="D103" s="326"/>
      <c r="E103" s="6"/>
      <c r="F103" s="6"/>
      <c r="G103" s="6"/>
      <c r="H103" s="6"/>
      <c r="I103" s="6"/>
      <c r="J103" s="6"/>
    </row>
  </sheetData>
  <mergeCells count="137">
    <mergeCell ref="H68:I68"/>
    <mergeCell ref="B84:B89"/>
    <mergeCell ref="D84:E84"/>
    <mergeCell ref="F84:H84"/>
    <mergeCell ref="D85:E85"/>
    <mergeCell ref="F85:H85"/>
    <mergeCell ref="D86:E86"/>
    <mergeCell ref="F86:H86"/>
    <mergeCell ref="D87:E87"/>
    <mergeCell ref="F87:H87"/>
    <mergeCell ref="D88:E88"/>
    <mergeCell ref="F88:H88"/>
    <mergeCell ref="D89:E89"/>
    <mergeCell ref="F89:H89"/>
    <mergeCell ref="F97:I100"/>
    <mergeCell ref="N65:O65"/>
    <mergeCell ref="D80:E80"/>
    <mergeCell ref="F80:H80"/>
    <mergeCell ref="D79:E79"/>
    <mergeCell ref="D81:E81"/>
    <mergeCell ref="D82:E82"/>
    <mergeCell ref="D77:E77"/>
    <mergeCell ref="D78:E78"/>
    <mergeCell ref="H67:I67"/>
    <mergeCell ref="D67:E67"/>
    <mergeCell ref="F67:G67"/>
    <mergeCell ref="F69:G69"/>
    <mergeCell ref="D69:E69"/>
    <mergeCell ref="H72:I74"/>
    <mergeCell ref="F77:H77"/>
    <mergeCell ref="F78:H78"/>
    <mergeCell ref="F81:H81"/>
    <mergeCell ref="F79:H79"/>
    <mergeCell ref="F82:H82"/>
    <mergeCell ref="H69:I69"/>
    <mergeCell ref="D66:I66"/>
    <mergeCell ref="D68:E68"/>
    <mergeCell ref="F68:G68"/>
    <mergeCell ref="B95:B100"/>
    <mergeCell ref="D95:E96"/>
    <mergeCell ref="D97:E100"/>
    <mergeCell ref="B44:B47"/>
    <mergeCell ref="B77:B82"/>
    <mergeCell ref="D72:E74"/>
    <mergeCell ref="F72:G74"/>
    <mergeCell ref="B51:B53"/>
    <mergeCell ref="D51:I51"/>
    <mergeCell ref="F58:G58"/>
    <mergeCell ref="F57:G57"/>
    <mergeCell ref="H59:I59"/>
    <mergeCell ref="H58:I58"/>
    <mergeCell ref="H57:I57"/>
    <mergeCell ref="F56:G56"/>
    <mergeCell ref="F55:G55"/>
    <mergeCell ref="F54:G54"/>
    <mergeCell ref="F53:G53"/>
    <mergeCell ref="H63:I63"/>
    <mergeCell ref="F63:G63"/>
    <mergeCell ref="H44:I47"/>
    <mergeCell ref="F44:G47"/>
    <mergeCell ref="D44:E47"/>
    <mergeCell ref="D52:D53"/>
    <mergeCell ref="B2:N2"/>
    <mergeCell ref="K17:L17"/>
    <mergeCell ref="K21:L21"/>
    <mergeCell ref="K27:L27"/>
    <mergeCell ref="K26:L26"/>
    <mergeCell ref="K25:L25"/>
    <mergeCell ref="D30:N41"/>
    <mergeCell ref="K18:L18"/>
    <mergeCell ref="K20:L20"/>
    <mergeCell ref="K19:L19"/>
    <mergeCell ref="K24:L24"/>
    <mergeCell ref="K23:L23"/>
    <mergeCell ref="K22:L22"/>
    <mergeCell ref="G18:H18"/>
    <mergeCell ref="G17:H17"/>
    <mergeCell ref="I18:J18"/>
    <mergeCell ref="I27:J27"/>
    <mergeCell ref="G27:H27"/>
    <mergeCell ref="I25:J25"/>
    <mergeCell ref="B3:N3"/>
    <mergeCell ref="B5:B6"/>
    <mergeCell ref="C5:E5"/>
    <mergeCell ref="I17:J17"/>
    <mergeCell ref="B8:B13"/>
    <mergeCell ref="C6:E6"/>
    <mergeCell ref="I26:J26"/>
    <mergeCell ref="G20:H20"/>
    <mergeCell ref="G19:H19"/>
    <mergeCell ref="G26:H26"/>
    <mergeCell ref="G25:H25"/>
    <mergeCell ref="G24:H24"/>
    <mergeCell ref="E24:F24"/>
    <mergeCell ref="E23:F23"/>
    <mergeCell ref="E22:F22"/>
    <mergeCell ref="E26:F26"/>
    <mergeCell ref="E25:F25"/>
    <mergeCell ref="I23:J23"/>
    <mergeCell ref="E18:F18"/>
    <mergeCell ref="E17:F17"/>
    <mergeCell ref="G22:H22"/>
    <mergeCell ref="G23:H23"/>
    <mergeCell ref="E52:E53"/>
    <mergeCell ref="D58:D59"/>
    <mergeCell ref="D54:D55"/>
    <mergeCell ref="D8:N16"/>
    <mergeCell ref="I20:J20"/>
    <mergeCell ref="E21:F21"/>
    <mergeCell ref="E20:F20"/>
    <mergeCell ref="E19:F19"/>
    <mergeCell ref="E27:F27"/>
    <mergeCell ref="E28:F28"/>
    <mergeCell ref="E29:F29"/>
    <mergeCell ref="N52:P52"/>
    <mergeCell ref="D56:D57"/>
    <mergeCell ref="H53:I53"/>
    <mergeCell ref="N53:O53"/>
    <mergeCell ref="I24:J24"/>
    <mergeCell ref="F52:I52"/>
    <mergeCell ref="G21:H21"/>
    <mergeCell ref="I22:J22"/>
    <mergeCell ref="I21:J21"/>
    <mergeCell ref="I19:J19"/>
    <mergeCell ref="H62:I62"/>
    <mergeCell ref="H61:I61"/>
    <mergeCell ref="H60:I60"/>
    <mergeCell ref="F60:G60"/>
    <mergeCell ref="F59:G59"/>
    <mergeCell ref="F62:G62"/>
    <mergeCell ref="J54:M59"/>
    <mergeCell ref="H56:I56"/>
    <mergeCell ref="D61:D63"/>
    <mergeCell ref="J61:K63"/>
    <mergeCell ref="F61:G61"/>
    <mergeCell ref="H55:I55"/>
    <mergeCell ref="H54:I54"/>
  </mergeCells>
  <conditionalFormatting sqref="D97:E100">
    <cfRule type="expression" dxfId="9" priority="5">
      <formula>$D$97&lt;36</formula>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D42C527-08B9-4225-83F8-7A5086D76F2F}">
            <xm:f>'Carte d''identité'!$D$17='Data 1'!$A$3</xm:f>
            <x14:dxf>
              <fill>
                <patternFill patternType="lightDown"/>
              </fill>
            </x14:dxf>
          </x14:cfRule>
          <xm:sqref>B77:I82</xm:sqref>
        </x14:conditionalFormatting>
        <x14:conditionalFormatting xmlns:xm="http://schemas.microsoft.com/office/excel/2006/main">
          <x14:cfRule type="expression" priority="1" id="{45592903-1A5A-44A6-A19F-7CF6960908A2}">
            <xm:f>'Carte d''identité'!$D$17='Data 1'!$A$2</xm:f>
            <x14:dxf>
              <fill>
                <patternFill patternType="lightDown"/>
              </fill>
            </x14:dxf>
          </x14:cfRule>
          <xm:sqref>B84:I89</xm:sqref>
        </x14:conditionalFormatting>
        <x14:conditionalFormatting xmlns:xm="http://schemas.microsoft.com/office/excel/2006/main">
          <x14:cfRule type="expression" priority="20" id="{DC32BDA7-ADB6-4F5B-8015-A587C6DC5974}">
            <xm:f>'Carte d''identité'!$D$17='Data 1'!$A$3</xm:f>
            <x14:dxf>
              <fill>
                <patternFill patternType="lightDown"/>
              </fill>
            </x14:dxf>
          </x14:cfRule>
          <xm:sqref>D51:I63</xm:sqref>
        </x14:conditionalFormatting>
        <x14:conditionalFormatting xmlns:xm="http://schemas.microsoft.com/office/excel/2006/main">
          <x14:cfRule type="expression" priority="15" id="{496BF38D-082A-4952-AF51-947F945D38D5}">
            <xm:f>'Carte d''identité'!$D$17='Data 1'!$A$2</xm:f>
            <x14:dxf>
              <fill>
                <patternFill patternType="lightDown"/>
              </fill>
            </x14:dxf>
          </x14:cfRule>
          <xm:sqref>D66:I69</xm:sqref>
        </x14:conditionalFormatting>
        <x14:conditionalFormatting xmlns:xm="http://schemas.microsoft.com/office/excel/2006/main">
          <x14:cfRule type="expression" priority="11" id="{BF1F73C6-ED94-4304-A712-B954B7D708D4}">
            <xm:f>'Données techniques'!$E$65='Data 1'!$A$43</xm:f>
            <x14:dxf>
              <fill>
                <patternFill patternType="lightDown"/>
              </fill>
            </x14:dxf>
          </x14:cfRule>
          <xm:sqref>D67:I68</xm:sqref>
        </x14:conditionalFormatting>
        <x14:conditionalFormatting xmlns:xm="http://schemas.microsoft.com/office/excel/2006/main">
          <x14:cfRule type="expression" priority="30" id="{2E1FBF30-D526-42CE-B4E4-516CD436804F}">
            <xm:f>'Données techniques'!$E$65='Data 1'!#REF!</xm:f>
            <x14:dxf>
              <fill>
                <patternFill patternType="lightDown"/>
              </fill>
            </x14:dxf>
          </x14:cfRule>
          <xm:sqref>D67:I69</xm:sqref>
        </x14:conditionalFormatting>
        <x14:conditionalFormatting xmlns:xm="http://schemas.microsoft.com/office/excel/2006/main">
          <x14:cfRule type="expression" priority="13" id="{89FCBA80-3F7C-4E76-95A7-302E27300106}">
            <xm:f>'Données techniques'!$E$65='Data 1'!$A$41</xm:f>
            <x14:dxf>
              <fill>
                <patternFill patternType="lightDown"/>
              </fill>
            </x14:dxf>
          </x14:cfRule>
          <x14:cfRule type="expression" priority="14" id="{F7876ED2-5A10-4307-A06C-D7DEFD510090}">
            <xm:f>'Données techniques'!$E$65='Data 1'!$A$40</xm:f>
            <x14:dxf>
              <fill>
                <patternFill patternType="lightDown"/>
              </fill>
            </x14:dxf>
          </x14:cfRule>
          <xm:sqref>D69:I69</xm:sqref>
        </x14:conditionalFormatting>
        <x14:conditionalFormatting xmlns:xm="http://schemas.microsoft.com/office/excel/2006/main">
          <x14:cfRule type="expression" priority="3" id="{712DA4C1-8F6D-42B1-8C9C-C22A4E057FC9}">
            <xm:f>'Carte d''identité'!$D$17='Data 1'!$A$3</xm:f>
            <x14:dxf>
              <fill>
                <patternFill patternType="lightDown"/>
              </fill>
            </x14:dxf>
          </x14:cfRule>
          <x14:cfRule type="expression" priority="6" id="{CCC2A621-BD4F-4CC9-8489-DD4E3A002825}">
            <xm:f>'Carte d''identité'!$D$30='Data 1'!$A$3</xm:f>
            <x14:dxf>
              <fill>
                <patternFill patternType="darkUp"/>
              </fill>
            </x14:dxf>
          </x14:cfRule>
          <xm:sqref>D72:I74</xm:sqref>
        </x14:conditionalFormatting>
        <x14:conditionalFormatting xmlns:xm="http://schemas.microsoft.com/office/excel/2006/main">
          <x14:cfRule type="expression" priority="4" id="{981EF793-1D7B-4C0D-AAF9-42CE89FD2BA6}">
            <xm:f>'Carte d''identité'!$D$17='Data 1'!$A$3</xm:f>
            <x14:dxf>
              <fill>
                <patternFill patternType="lightDown"/>
              </fill>
            </x14:dxf>
          </x14:cfRule>
          <xm:sqref>N52:P65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FE69-6FE1-4D1E-B709-37D9314DCAC7}">
  <sheetPr>
    <tabColor theme="0" tint="-0.14999847407452621"/>
  </sheetPr>
  <dimension ref="A1:BM733"/>
  <sheetViews>
    <sheetView topLeftCell="AN1" zoomScale="85" zoomScaleNormal="85" workbookViewId="0">
      <selection activeCell="AZ8" sqref="AZ8"/>
    </sheetView>
  </sheetViews>
  <sheetFormatPr baseColWidth="10" defaultColWidth="11.5703125" defaultRowHeight="12.75"/>
  <cols>
    <col min="1" max="1" width="59.28515625" style="23" bestFit="1" customWidth="1"/>
    <col min="2" max="2" width="11.5703125" style="23"/>
    <col min="3" max="3" width="50.5703125" style="23" customWidth="1"/>
    <col min="4" max="4" width="17.42578125" style="23" customWidth="1"/>
    <col min="5" max="5" width="21.5703125" style="23" bestFit="1" customWidth="1"/>
    <col min="6" max="6" width="11.5703125" style="23"/>
    <col min="7" max="7" width="18.5703125" style="23" bestFit="1" customWidth="1"/>
    <col min="8" max="8" width="123.5703125" style="23" bestFit="1" customWidth="1"/>
    <col min="9" max="9" width="11.5703125" style="23"/>
    <col min="10" max="10" width="9.7109375" style="24" bestFit="1" customWidth="1"/>
    <col min="11" max="11" width="99.42578125" style="23" bestFit="1" customWidth="1"/>
    <col min="12" max="12" width="11.5703125" style="23"/>
    <col min="13" max="13" width="40.42578125" style="23" bestFit="1" customWidth="1"/>
    <col min="14" max="14" width="11.5703125" style="23"/>
    <col min="15" max="15" width="28.42578125" style="23" bestFit="1" customWidth="1"/>
    <col min="16" max="16" width="11.5703125" style="23"/>
    <col min="17" max="17" width="32.5703125" style="23" bestFit="1" customWidth="1"/>
    <col min="18" max="18" width="11.5703125" style="23" bestFit="1" customWidth="1"/>
    <col min="19" max="19" width="23.5703125" style="23" bestFit="1" customWidth="1"/>
    <col min="20" max="20" width="11.42578125" style="23" bestFit="1" customWidth="1"/>
    <col min="21" max="22" width="11.5703125" style="23"/>
    <col min="23" max="23" width="17.42578125" style="23" bestFit="1" customWidth="1"/>
    <col min="24" max="24" width="13.42578125" style="23" bestFit="1" customWidth="1"/>
    <col min="25" max="25" width="23.42578125" style="23" bestFit="1" customWidth="1"/>
    <col min="26" max="26" width="12.42578125" style="23" bestFit="1" customWidth="1"/>
    <col min="27" max="27" width="19.42578125" style="23" bestFit="1" customWidth="1"/>
    <col min="28" max="28" width="33.5703125" style="23" bestFit="1" customWidth="1"/>
    <col min="29" max="29" width="15.42578125" style="23" bestFit="1" customWidth="1"/>
    <col min="30" max="30" width="13.42578125" style="23" bestFit="1" customWidth="1"/>
    <col min="31" max="31" width="10.42578125" style="23" bestFit="1" customWidth="1"/>
    <col min="32" max="32" width="14" style="23" bestFit="1" customWidth="1"/>
    <col min="33" max="33" width="10.42578125" style="23" bestFit="1" customWidth="1"/>
    <col min="34" max="34" width="24.5703125" style="23" customWidth="1"/>
    <col min="35" max="35" width="10.5703125" style="23" bestFit="1" customWidth="1"/>
    <col min="36" max="37" width="40.5703125" style="23" customWidth="1"/>
    <col min="38" max="38" width="11.5703125" style="23"/>
    <col min="39" max="39" width="12.7109375" style="23" bestFit="1" customWidth="1"/>
    <col min="40" max="40" width="27.42578125" style="23" bestFit="1" customWidth="1"/>
    <col min="41" max="16384" width="11.5703125" style="23"/>
  </cols>
  <sheetData>
    <row r="1" spans="1:65" ht="50.85" customHeight="1">
      <c r="A1" s="29" t="s">
        <v>324</v>
      </c>
      <c r="C1" s="682" t="s">
        <v>325</v>
      </c>
      <c r="D1" s="683"/>
      <c r="G1" s="33" t="s">
        <v>32</v>
      </c>
      <c r="H1" s="34" t="s">
        <v>326</v>
      </c>
      <c r="J1" s="33" t="s">
        <v>29</v>
      </c>
      <c r="K1" s="34" t="s">
        <v>327</v>
      </c>
      <c r="M1" s="35" t="s">
        <v>328</v>
      </c>
      <c r="O1" s="50" t="s">
        <v>329</v>
      </c>
      <c r="P1" s="51" t="s">
        <v>330</v>
      </c>
      <c r="Q1" s="51" t="s">
        <v>331</v>
      </c>
      <c r="R1" s="51" t="s">
        <v>332</v>
      </c>
      <c r="S1" s="51" t="s">
        <v>333</v>
      </c>
      <c r="T1" s="51" t="s">
        <v>334</v>
      </c>
      <c r="U1" s="51" t="s">
        <v>335</v>
      </c>
      <c r="V1" s="51" t="s">
        <v>336</v>
      </c>
      <c r="W1" s="51" t="s">
        <v>337</v>
      </c>
      <c r="X1" s="51" t="s">
        <v>338</v>
      </c>
      <c r="Y1" s="51" t="s">
        <v>339</v>
      </c>
      <c r="Z1" s="51" t="s">
        <v>340</v>
      </c>
      <c r="AA1" s="51" t="s">
        <v>341</v>
      </c>
      <c r="AB1" s="51" t="s">
        <v>342</v>
      </c>
      <c r="AC1" s="51" t="s">
        <v>343</v>
      </c>
      <c r="AD1" s="51" t="s">
        <v>344</v>
      </c>
      <c r="AE1" s="51" t="s">
        <v>345</v>
      </c>
      <c r="AF1" s="51" t="s">
        <v>346</v>
      </c>
      <c r="AG1" s="52" t="s">
        <v>347</v>
      </c>
      <c r="AH1" s="58" t="s">
        <v>348</v>
      </c>
      <c r="AJ1" s="686" t="s">
        <v>349</v>
      </c>
      <c r="AK1" s="687"/>
      <c r="AM1" s="688" t="s">
        <v>350</v>
      </c>
      <c r="AN1" s="689"/>
      <c r="AP1" s="677" t="s">
        <v>351</v>
      </c>
      <c r="AQ1" s="678"/>
      <c r="AR1" s="678"/>
      <c r="AS1" s="678"/>
      <c r="AT1" s="678"/>
      <c r="AU1" s="678"/>
      <c r="AV1" s="678"/>
      <c r="AW1" s="678"/>
      <c r="AX1" s="678"/>
      <c r="AY1" s="678"/>
      <c r="AZ1" s="678"/>
      <c r="BA1" s="678"/>
      <c r="BB1" s="678"/>
      <c r="BC1" s="678"/>
      <c r="BD1" s="678"/>
      <c r="BE1" s="678"/>
      <c r="BF1" s="678"/>
      <c r="BG1" s="678"/>
      <c r="BH1" s="678"/>
      <c r="BI1" s="678"/>
      <c r="BJ1" s="678"/>
      <c r="BK1" s="678"/>
      <c r="BL1" s="678"/>
      <c r="BM1" s="679"/>
    </row>
    <row r="2" spans="1:65" ht="29.85" customHeight="1" thickBot="1">
      <c r="A2" s="30" t="s">
        <v>25</v>
      </c>
      <c r="C2" s="684" t="s">
        <v>352</v>
      </c>
      <c r="D2" s="685"/>
      <c r="G2" s="156" t="s">
        <v>353</v>
      </c>
      <c r="H2" s="157" t="s">
        <v>354</v>
      </c>
      <c r="J2" s="359" t="s">
        <v>355</v>
      </c>
      <c r="K2" s="358" t="s">
        <v>356</v>
      </c>
      <c r="M2" s="36" t="s">
        <v>357</v>
      </c>
      <c r="O2" s="680" t="s">
        <v>348</v>
      </c>
      <c r="P2" s="46" t="s">
        <v>358</v>
      </c>
      <c r="Q2" s="46" t="s">
        <v>359</v>
      </c>
      <c r="R2" s="46" t="s">
        <v>360</v>
      </c>
      <c r="S2" s="46" t="s">
        <v>361</v>
      </c>
      <c r="T2" s="47" t="s">
        <v>362</v>
      </c>
      <c r="U2" s="46" t="s">
        <v>363</v>
      </c>
      <c r="V2" s="46" t="s">
        <v>364</v>
      </c>
      <c r="W2" s="46" t="s">
        <v>365</v>
      </c>
      <c r="X2" s="46" t="s">
        <v>366</v>
      </c>
      <c r="Y2" s="46" t="s">
        <v>367</v>
      </c>
      <c r="Z2" s="46" t="s">
        <v>368</v>
      </c>
      <c r="AA2" s="46" t="s">
        <v>369</v>
      </c>
      <c r="AB2" s="46" t="s">
        <v>370</v>
      </c>
      <c r="AC2" s="48" t="s">
        <v>371</v>
      </c>
      <c r="AD2" s="48" t="s">
        <v>372</v>
      </c>
      <c r="AE2" s="48" t="s">
        <v>373</v>
      </c>
      <c r="AF2" s="48" t="s">
        <v>374</v>
      </c>
      <c r="AG2" s="53" t="s">
        <v>375</v>
      </c>
      <c r="AH2" s="43" t="s">
        <v>358</v>
      </c>
      <c r="AJ2" s="124" t="s">
        <v>376</v>
      </c>
      <c r="AK2" s="125" t="s">
        <v>377</v>
      </c>
      <c r="AM2" s="690"/>
      <c r="AN2" s="691"/>
      <c r="AP2" s="238" t="s">
        <v>378</v>
      </c>
      <c r="AQ2" s="225">
        <v>2017</v>
      </c>
      <c r="AR2" s="225">
        <f>AQ2+1</f>
        <v>2018</v>
      </c>
      <c r="AS2" s="225">
        <f t="shared" ref="AS2:BA2" si="0">AR2+1</f>
        <v>2019</v>
      </c>
      <c r="AT2" s="225">
        <f t="shared" si="0"/>
        <v>2020</v>
      </c>
      <c r="AU2" s="225">
        <f t="shared" si="0"/>
        <v>2021</v>
      </c>
      <c r="AV2" s="225">
        <f t="shared" si="0"/>
        <v>2022</v>
      </c>
      <c r="AW2" s="225">
        <f t="shared" si="0"/>
        <v>2023</v>
      </c>
      <c r="AX2" s="225">
        <f t="shared" si="0"/>
        <v>2024</v>
      </c>
      <c r="AY2" s="225">
        <f t="shared" si="0"/>
        <v>2025</v>
      </c>
      <c r="AZ2" s="225">
        <f t="shared" si="0"/>
        <v>2026</v>
      </c>
      <c r="BA2" s="225">
        <f t="shared" si="0"/>
        <v>2027</v>
      </c>
      <c r="BB2" s="225">
        <f t="shared" ref="BB2:BM2" si="1">BA2+1</f>
        <v>2028</v>
      </c>
      <c r="BC2" s="225">
        <f t="shared" si="1"/>
        <v>2029</v>
      </c>
      <c r="BD2" s="225">
        <f t="shared" si="1"/>
        <v>2030</v>
      </c>
      <c r="BE2" s="225">
        <f t="shared" si="1"/>
        <v>2031</v>
      </c>
      <c r="BF2" s="225">
        <f t="shared" si="1"/>
        <v>2032</v>
      </c>
      <c r="BG2" s="225">
        <f t="shared" si="1"/>
        <v>2033</v>
      </c>
      <c r="BH2" s="225">
        <f t="shared" si="1"/>
        <v>2034</v>
      </c>
      <c r="BI2" s="225">
        <f t="shared" si="1"/>
        <v>2035</v>
      </c>
      <c r="BJ2" s="225">
        <f t="shared" si="1"/>
        <v>2036</v>
      </c>
      <c r="BK2" s="225">
        <f t="shared" si="1"/>
        <v>2037</v>
      </c>
      <c r="BL2" s="225">
        <f t="shared" si="1"/>
        <v>2038</v>
      </c>
      <c r="BM2" s="226">
        <f t="shared" si="1"/>
        <v>2039</v>
      </c>
    </row>
    <row r="3" spans="1:65" ht="30.75" thickBot="1">
      <c r="A3" s="30" t="s">
        <v>38</v>
      </c>
      <c r="C3" s="138" t="s">
        <v>175</v>
      </c>
      <c r="D3" s="160">
        <v>3.5000000000000003E-2</v>
      </c>
      <c r="G3" s="156" t="s">
        <v>379</v>
      </c>
      <c r="H3" s="157" t="s">
        <v>380</v>
      </c>
      <c r="J3" s="359" t="s">
        <v>381</v>
      </c>
      <c r="K3" s="358" t="s">
        <v>382</v>
      </c>
      <c r="M3" s="36" t="s">
        <v>383</v>
      </c>
      <c r="O3" s="680"/>
      <c r="P3" s="46" t="s">
        <v>384</v>
      </c>
      <c r="Q3" s="46" t="s">
        <v>385</v>
      </c>
      <c r="R3" s="46" t="s">
        <v>386</v>
      </c>
      <c r="S3" s="46" t="s">
        <v>387</v>
      </c>
      <c r="T3" s="47" t="s">
        <v>388</v>
      </c>
      <c r="U3" s="46" t="s">
        <v>389</v>
      </c>
      <c r="V3" s="46" t="s">
        <v>390</v>
      </c>
      <c r="W3" s="46" t="s">
        <v>391</v>
      </c>
      <c r="X3" s="46" t="s">
        <v>392</v>
      </c>
      <c r="Y3" s="46" t="s">
        <v>393</v>
      </c>
      <c r="Z3" s="46" t="s">
        <v>394</v>
      </c>
      <c r="AA3" s="46" t="s">
        <v>395</v>
      </c>
      <c r="AB3" s="46" t="s">
        <v>396</v>
      </c>
      <c r="AC3" s="49"/>
      <c r="AD3" s="49"/>
      <c r="AE3" s="49"/>
      <c r="AF3" s="49"/>
      <c r="AG3" s="54"/>
      <c r="AH3" s="43" t="s">
        <v>364</v>
      </c>
      <c r="AJ3" s="109" t="s">
        <v>397</v>
      </c>
      <c r="AK3" s="110">
        <v>0.217</v>
      </c>
      <c r="AM3" s="245" t="s">
        <v>398</v>
      </c>
      <c r="AN3" s="246" t="s">
        <v>399</v>
      </c>
      <c r="AP3" s="237" t="s">
        <v>400</v>
      </c>
      <c r="AQ3" s="247">
        <v>5.76</v>
      </c>
      <c r="AR3" s="247">
        <v>15.9</v>
      </c>
      <c r="AS3" s="247">
        <v>17.91</v>
      </c>
      <c r="AT3" s="247">
        <v>19.93</v>
      </c>
      <c r="AU3" s="247">
        <v>36.24</v>
      </c>
      <c r="AV3" s="247">
        <v>36.24</v>
      </c>
      <c r="AW3" s="248">
        <v>84</v>
      </c>
      <c r="AX3" s="248">
        <v>87</v>
      </c>
      <c r="AY3" s="248">
        <v>91</v>
      </c>
      <c r="AZ3" s="248">
        <v>92.8</v>
      </c>
      <c r="BA3" s="248">
        <v>94.6</v>
      </c>
      <c r="BB3" s="248">
        <v>96.399999999999991</v>
      </c>
      <c r="BC3" s="248">
        <v>98.199999999999989</v>
      </c>
      <c r="BD3" s="249">
        <v>100</v>
      </c>
      <c r="BE3" s="248">
        <v>113.2</v>
      </c>
      <c r="BF3" s="248">
        <v>126.4</v>
      </c>
      <c r="BG3" s="248">
        <v>139.6</v>
      </c>
      <c r="BH3" s="248">
        <v>152.79999999999998</v>
      </c>
      <c r="BI3" s="249">
        <v>166</v>
      </c>
      <c r="BJ3" s="248">
        <v>209.2</v>
      </c>
      <c r="BK3" s="248">
        <v>252.39999999999998</v>
      </c>
      <c r="BL3" s="248">
        <v>295.59999999999997</v>
      </c>
      <c r="BM3" s="248">
        <v>338.79999999999995</v>
      </c>
    </row>
    <row r="4" spans="1:65" ht="30.75" thickBot="1">
      <c r="C4" s="139" t="s">
        <v>401</v>
      </c>
      <c r="D4" s="161">
        <v>0.53</v>
      </c>
      <c r="G4" s="156" t="s">
        <v>402</v>
      </c>
      <c r="H4" s="157" t="s">
        <v>403</v>
      </c>
      <c r="J4" s="359" t="s">
        <v>404</v>
      </c>
      <c r="K4" s="358" t="s">
        <v>405</v>
      </c>
      <c r="M4" s="36" t="s">
        <v>406</v>
      </c>
      <c r="O4" s="680"/>
      <c r="P4" s="46" t="s">
        <v>407</v>
      </c>
      <c r="Q4" s="46" t="s">
        <v>408</v>
      </c>
      <c r="R4" s="46" t="s">
        <v>409</v>
      </c>
      <c r="S4" s="46" t="s">
        <v>410</v>
      </c>
      <c r="T4" s="49"/>
      <c r="U4" s="46" t="s">
        <v>411</v>
      </c>
      <c r="V4" s="46" t="s">
        <v>412</v>
      </c>
      <c r="W4" s="46" t="s">
        <v>413</v>
      </c>
      <c r="X4" s="46" t="s">
        <v>414</v>
      </c>
      <c r="Y4" s="46" t="s">
        <v>415</v>
      </c>
      <c r="Z4" s="46" t="s">
        <v>416</v>
      </c>
      <c r="AA4" s="46" t="s">
        <v>417</v>
      </c>
      <c r="AB4" s="46" t="s">
        <v>418</v>
      </c>
      <c r="AC4" s="49"/>
      <c r="AD4" s="49"/>
      <c r="AE4" s="49"/>
      <c r="AF4" s="49"/>
      <c r="AG4" s="54"/>
      <c r="AH4" s="43" t="s">
        <v>384</v>
      </c>
      <c r="AJ4" s="111" t="s">
        <v>419</v>
      </c>
      <c r="AK4" s="110">
        <v>0.157</v>
      </c>
      <c r="AM4" s="217">
        <v>1</v>
      </c>
      <c r="AN4" s="218">
        <v>1</v>
      </c>
    </row>
    <row r="5" spans="1:65" ht="30.75" thickBot="1">
      <c r="A5" s="29" t="s">
        <v>420</v>
      </c>
      <c r="C5" s="139" t="s">
        <v>421</v>
      </c>
      <c r="D5" s="161">
        <v>0.70099999999999996</v>
      </c>
      <c r="G5" s="156" t="s">
        <v>422</v>
      </c>
      <c r="H5" s="157" t="s">
        <v>423</v>
      </c>
      <c r="J5" s="359" t="s">
        <v>424</v>
      </c>
      <c r="K5" s="358" t="s">
        <v>425</v>
      </c>
      <c r="M5" s="36" t="s">
        <v>426</v>
      </c>
      <c r="O5" s="680"/>
      <c r="P5" s="46" t="s">
        <v>427</v>
      </c>
      <c r="Q5" s="46" t="s">
        <v>428</v>
      </c>
      <c r="R5" s="46" t="s">
        <v>429</v>
      </c>
      <c r="S5" s="46" t="s">
        <v>430</v>
      </c>
      <c r="T5" s="49"/>
      <c r="U5" s="46" t="s">
        <v>431</v>
      </c>
      <c r="V5" s="46" t="s">
        <v>432</v>
      </c>
      <c r="W5" s="46" t="s">
        <v>433</v>
      </c>
      <c r="X5" s="46" t="s">
        <v>434</v>
      </c>
      <c r="Y5" s="46" t="s">
        <v>435</v>
      </c>
      <c r="Z5" s="46" t="s">
        <v>436</v>
      </c>
      <c r="AA5" s="46" t="s">
        <v>437</v>
      </c>
      <c r="AB5" s="46" t="s">
        <v>438</v>
      </c>
      <c r="AC5" s="49"/>
      <c r="AD5" s="49"/>
      <c r="AE5" s="49"/>
      <c r="AF5" s="49"/>
      <c r="AG5" s="54"/>
      <c r="AH5" s="43" t="s">
        <v>370</v>
      </c>
      <c r="AJ5" s="111" t="s">
        <v>439</v>
      </c>
      <c r="AK5" s="110">
        <v>1.288</v>
      </c>
      <c r="AM5" s="219">
        <v>2</v>
      </c>
      <c r="AN5" s="220">
        <v>1.9615</v>
      </c>
    </row>
    <row r="6" spans="1:65" ht="45.75" thickBot="1">
      <c r="A6" s="30" t="s">
        <v>440</v>
      </c>
      <c r="C6" s="139" t="s">
        <v>441</v>
      </c>
      <c r="D6" s="161">
        <v>0.71599999999999997</v>
      </c>
      <c r="G6" s="156" t="s">
        <v>442</v>
      </c>
      <c r="H6" s="157" t="s">
        <v>443</v>
      </c>
      <c r="J6" s="359" t="s">
        <v>444</v>
      </c>
      <c r="K6" s="358" t="s">
        <v>445</v>
      </c>
      <c r="M6" s="36" t="s">
        <v>446</v>
      </c>
      <c r="O6" s="680"/>
      <c r="P6" s="46" t="s">
        <v>447</v>
      </c>
      <c r="Q6" s="46" t="s">
        <v>448</v>
      </c>
      <c r="R6" s="49"/>
      <c r="S6" s="46" t="s">
        <v>449</v>
      </c>
      <c r="T6" s="49"/>
      <c r="U6" s="46" t="s">
        <v>450</v>
      </c>
      <c r="V6" s="46" t="s">
        <v>451</v>
      </c>
      <c r="W6" s="46" t="s">
        <v>452</v>
      </c>
      <c r="X6" s="46" t="s">
        <v>453</v>
      </c>
      <c r="Y6" s="46" t="s">
        <v>454</v>
      </c>
      <c r="Z6" s="46" t="s">
        <v>455</v>
      </c>
      <c r="AA6" s="46" t="s">
        <v>456</v>
      </c>
      <c r="AB6" s="46" t="s">
        <v>457</v>
      </c>
      <c r="AC6" s="49"/>
      <c r="AD6" s="49"/>
      <c r="AE6" s="49"/>
      <c r="AF6" s="49"/>
      <c r="AG6" s="54"/>
      <c r="AH6" s="43" t="s">
        <v>396</v>
      </c>
      <c r="AJ6" s="111" t="s">
        <v>458</v>
      </c>
      <c r="AK6" s="110">
        <v>0.312</v>
      </c>
      <c r="AM6" s="219">
        <v>3</v>
      </c>
      <c r="AN6" s="220">
        <v>2.8860999999999999</v>
      </c>
    </row>
    <row r="7" spans="1:65" ht="30.75" thickBot="1">
      <c r="A7" s="30" t="s">
        <v>459</v>
      </c>
      <c r="C7" s="139" t="s">
        <v>460</v>
      </c>
      <c r="D7" s="161">
        <v>0.61199999999999999</v>
      </c>
      <c r="G7" s="156" t="s">
        <v>461</v>
      </c>
      <c r="H7" s="157" t="s">
        <v>462</v>
      </c>
      <c r="J7" s="359" t="s">
        <v>463</v>
      </c>
      <c r="K7" s="358" t="s">
        <v>464</v>
      </c>
      <c r="M7" s="36" t="s">
        <v>465</v>
      </c>
      <c r="O7" s="680"/>
      <c r="P7" s="46" t="s">
        <v>466</v>
      </c>
      <c r="Q7" s="46" t="s">
        <v>467</v>
      </c>
      <c r="R7" s="49"/>
      <c r="S7" s="46" t="s">
        <v>468</v>
      </c>
      <c r="T7" s="49"/>
      <c r="U7" s="46" t="s">
        <v>469</v>
      </c>
      <c r="V7" s="49"/>
      <c r="W7" s="46" t="s">
        <v>470</v>
      </c>
      <c r="X7" s="49"/>
      <c r="Y7" s="46" t="s">
        <v>471</v>
      </c>
      <c r="Z7" s="46" t="s">
        <v>472</v>
      </c>
      <c r="AA7" s="49"/>
      <c r="AB7" s="46" t="s">
        <v>473</v>
      </c>
      <c r="AC7" s="49"/>
      <c r="AD7" s="49"/>
      <c r="AE7" s="49"/>
      <c r="AF7" s="49"/>
      <c r="AG7" s="54"/>
      <c r="AH7" s="43" t="s">
        <v>418</v>
      </c>
      <c r="AJ7" s="111" t="s">
        <v>474</v>
      </c>
      <c r="AK7" s="110">
        <v>1.464</v>
      </c>
      <c r="AM7" s="219">
        <v>4</v>
      </c>
      <c r="AN7" s="220">
        <v>3.7751000000000001</v>
      </c>
    </row>
    <row r="8" spans="1:65" ht="30.75" thickBot="1">
      <c r="A8" s="30" t="s">
        <v>28</v>
      </c>
      <c r="C8" s="139" t="s">
        <v>475</v>
      </c>
      <c r="D8" s="161">
        <v>0.91400000000000003</v>
      </c>
      <c r="G8" s="156" t="s">
        <v>476</v>
      </c>
      <c r="H8" s="157" t="s">
        <v>477</v>
      </c>
      <c r="J8" s="359" t="s">
        <v>478</v>
      </c>
      <c r="K8" s="358" t="s">
        <v>479</v>
      </c>
      <c r="M8" s="36" t="s">
        <v>480</v>
      </c>
      <c r="O8" s="680"/>
      <c r="P8" s="46" t="s">
        <v>481</v>
      </c>
      <c r="Q8" s="46" t="s">
        <v>482</v>
      </c>
      <c r="R8" s="49"/>
      <c r="S8" s="49"/>
      <c r="T8" s="49"/>
      <c r="U8" s="46" t="s">
        <v>483</v>
      </c>
      <c r="V8" s="49"/>
      <c r="W8" s="46" t="s">
        <v>484</v>
      </c>
      <c r="X8" s="49"/>
      <c r="Y8" s="46" t="s">
        <v>485</v>
      </c>
      <c r="Z8" s="46" t="s">
        <v>486</v>
      </c>
      <c r="AA8" s="49"/>
      <c r="AB8" s="49"/>
      <c r="AC8" s="49"/>
      <c r="AD8" s="49"/>
      <c r="AE8" s="49"/>
      <c r="AF8" s="49"/>
      <c r="AG8" s="54"/>
      <c r="AH8" s="43" t="s">
        <v>407</v>
      </c>
      <c r="AJ8" s="111" t="s">
        <v>487</v>
      </c>
      <c r="AK8" s="110">
        <v>0.69299999999999995</v>
      </c>
      <c r="AM8" s="219">
        <v>5</v>
      </c>
      <c r="AN8" s="220">
        <v>4.6299000000000001</v>
      </c>
    </row>
    <row r="9" spans="1:65" ht="30.75" thickBot="1">
      <c r="C9" s="139" t="s">
        <v>488</v>
      </c>
      <c r="D9" s="161">
        <v>0.68600000000000005</v>
      </c>
      <c r="G9" s="156" t="s">
        <v>489</v>
      </c>
      <c r="H9" s="157" t="s">
        <v>490</v>
      </c>
      <c r="J9" s="359" t="s">
        <v>491</v>
      </c>
      <c r="K9" s="358" t="s">
        <v>492</v>
      </c>
      <c r="M9" s="36" t="s">
        <v>493</v>
      </c>
      <c r="O9" s="680"/>
      <c r="P9" s="46" t="s">
        <v>494</v>
      </c>
      <c r="Q9" s="46" t="s">
        <v>495</v>
      </c>
      <c r="R9" s="49"/>
      <c r="S9" s="49"/>
      <c r="T9" s="49"/>
      <c r="U9" s="46" t="s">
        <v>496</v>
      </c>
      <c r="V9" s="49"/>
      <c r="W9" s="46" t="s">
        <v>497</v>
      </c>
      <c r="X9" s="49"/>
      <c r="Y9" s="46" t="s">
        <v>498</v>
      </c>
      <c r="Z9" s="46" t="s">
        <v>499</v>
      </c>
      <c r="AA9" s="49"/>
      <c r="AB9" s="49"/>
      <c r="AC9" s="49"/>
      <c r="AD9" s="49"/>
      <c r="AE9" s="49"/>
      <c r="AF9" s="49"/>
      <c r="AG9" s="54"/>
      <c r="AH9" s="43" t="s">
        <v>363</v>
      </c>
      <c r="AJ9" s="111" t="s">
        <v>500</v>
      </c>
      <c r="AK9" s="110">
        <v>0.95699999999999996</v>
      </c>
      <c r="AM9" s="219">
        <v>6</v>
      </c>
      <c r="AN9" s="220">
        <v>5.4518000000000004</v>
      </c>
    </row>
    <row r="10" spans="1:65" ht="30.75" thickBot="1">
      <c r="C10" s="23" t="s">
        <v>2135</v>
      </c>
      <c r="D10"/>
      <c r="G10" s="156" t="s">
        <v>501</v>
      </c>
      <c r="H10" s="157" t="s">
        <v>502</v>
      </c>
      <c r="J10" s="359" t="s">
        <v>503</v>
      </c>
      <c r="K10" s="358" t="s">
        <v>504</v>
      </c>
      <c r="M10" s="36" t="s">
        <v>505</v>
      </c>
      <c r="O10" s="680"/>
      <c r="P10" s="46" t="s">
        <v>506</v>
      </c>
      <c r="Q10" s="49"/>
      <c r="R10" s="49"/>
      <c r="S10" s="49"/>
      <c r="T10" s="49"/>
      <c r="U10" s="46" t="s">
        <v>507</v>
      </c>
      <c r="V10" s="49"/>
      <c r="W10" s="49"/>
      <c r="X10" s="49"/>
      <c r="Y10" s="46" t="s">
        <v>508</v>
      </c>
      <c r="Z10" s="46" t="s">
        <v>509</v>
      </c>
      <c r="AA10" s="49"/>
      <c r="AB10" s="49"/>
      <c r="AC10" s="49"/>
      <c r="AD10" s="49"/>
      <c r="AE10" s="49"/>
      <c r="AF10" s="49"/>
      <c r="AG10" s="54"/>
      <c r="AH10" s="43" t="s">
        <v>368</v>
      </c>
      <c r="AJ10" s="111" t="s">
        <v>510</v>
      </c>
      <c r="AK10" s="110">
        <v>0.72499999999999998</v>
      </c>
      <c r="AM10" s="219">
        <v>7</v>
      </c>
      <c r="AN10" s="220">
        <v>6.2420999999999998</v>
      </c>
    </row>
    <row r="11" spans="1:65" ht="41.25" thickBot="1">
      <c r="C11" s="59" t="s">
        <v>293</v>
      </c>
      <c r="D11" s="60" t="s">
        <v>511</v>
      </c>
      <c r="E11" s="60" t="s">
        <v>512</v>
      </c>
      <c r="G11" s="156" t="s">
        <v>513</v>
      </c>
      <c r="H11" s="157" t="s">
        <v>514</v>
      </c>
      <c r="I11" s="2"/>
      <c r="J11" s="359" t="s">
        <v>515</v>
      </c>
      <c r="K11" s="358" t="s">
        <v>516</v>
      </c>
      <c r="L11" s="2"/>
      <c r="M11" s="36" t="s">
        <v>517</v>
      </c>
      <c r="O11" s="680"/>
      <c r="P11" s="46" t="s">
        <v>518</v>
      </c>
      <c r="Q11" s="49"/>
      <c r="R11" s="49"/>
      <c r="S11" s="49"/>
      <c r="T11" s="49"/>
      <c r="U11" s="46" t="s">
        <v>519</v>
      </c>
      <c r="V11" s="49"/>
      <c r="W11" s="49"/>
      <c r="X11" s="49"/>
      <c r="Y11" s="46" t="s">
        <v>520</v>
      </c>
      <c r="Z11" s="46" t="s">
        <v>521</v>
      </c>
      <c r="AA11" s="49"/>
      <c r="AB11" s="49"/>
      <c r="AC11" s="49"/>
      <c r="AD11" s="49"/>
      <c r="AE11" s="49"/>
      <c r="AF11" s="49"/>
      <c r="AG11" s="54"/>
      <c r="AH11" s="43" t="s">
        <v>389</v>
      </c>
      <c r="AJ11" s="111" t="s">
        <v>522</v>
      </c>
      <c r="AK11" s="110">
        <v>0.81499999999999995</v>
      </c>
      <c r="AM11" s="219">
        <v>8</v>
      </c>
      <c r="AN11" s="220">
        <v>7.0021000000000004</v>
      </c>
    </row>
    <row r="12" spans="1:65" ht="45.75" thickBot="1">
      <c r="A12" s="29" t="s">
        <v>523</v>
      </c>
      <c r="C12" s="61" t="s">
        <v>524</v>
      </c>
      <c r="D12" s="62" t="s">
        <v>176</v>
      </c>
      <c r="E12" s="88">
        <v>0.20100000000000001</v>
      </c>
      <c r="G12" s="156" t="s">
        <v>525</v>
      </c>
      <c r="H12" s="157" t="s">
        <v>526</v>
      </c>
      <c r="I12" s="2"/>
      <c r="J12" s="359" t="s">
        <v>527</v>
      </c>
      <c r="K12" s="358" t="s">
        <v>528</v>
      </c>
      <c r="L12" s="2"/>
      <c r="M12" s="36" t="s">
        <v>529</v>
      </c>
      <c r="O12" s="680"/>
      <c r="P12" s="46" t="s">
        <v>530</v>
      </c>
      <c r="Q12" s="49"/>
      <c r="R12" s="49"/>
      <c r="S12" s="49"/>
      <c r="T12" s="49"/>
      <c r="U12" s="49"/>
      <c r="V12" s="49"/>
      <c r="W12" s="49"/>
      <c r="X12" s="49"/>
      <c r="Y12" s="46" t="s">
        <v>531</v>
      </c>
      <c r="Z12" s="46" t="s">
        <v>532</v>
      </c>
      <c r="AA12" s="49"/>
      <c r="AB12" s="49"/>
      <c r="AC12" s="49"/>
      <c r="AD12" s="49"/>
      <c r="AE12" s="49"/>
      <c r="AF12" s="49"/>
      <c r="AG12" s="54"/>
      <c r="AH12" s="43" t="s">
        <v>394</v>
      </c>
      <c r="AJ12" s="111" t="s">
        <v>533</v>
      </c>
      <c r="AK12" s="110">
        <v>1.4059999999999999</v>
      </c>
      <c r="AM12" s="219">
        <v>9</v>
      </c>
      <c r="AN12" s="220">
        <v>7.7327000000000004</v>
      </c>
    </row>
    <row r="13" spans="1:65" ht="30.75" thickBot="1">
      <c r="A13" s="30" t="s">
        <v>534</v>
      </c>
      <c r="C13" s="61" t="s">
        <v>524</v>
      </c>
      <c r="D13" s="62" t="s">
        <v>267</v>
      </c>
      <c r="E13" s="88">
        <v>0.96499999999999997</v>
      </c>
      <c r="G13" s="156" t="s">
        <v>535</v>
      </c>
      <c r="H13" s="157" t="s">
        <v>536</v>
      </c>
      <c r="I13" s="2"/>
      <c r="J13" s="359" t="s">
        <v>537</v>
      </c>
      <c r="K13" s="358" t="s">
        <v>538</v>
      </c>
      <c r="L13" s="2"/>
      <c r="M13" s="36" t="s">
        <v>539</v>
      </c>
      <c r="O13" s="680"/>
      <c r="P13" s="46" t="s">
        <v>540</v>
      </c>
      <c r="Q13" s="49"/>
      <c r="R13" s="49"/>
      <c r="S13" s="49"/>
      <c r="T13" s="49"/>
      <c r="U13" s="49"/>
      <c r="V13" s="49"/>
      <c r="W13" s="49"/>
      <c r="X13" s="49"/>
      <c r="Y13" s="46" t="s">
        <v>541</v>
      </c>
      <c r="Z13" s="46" t="s">
        <v>542</v>
      </c>
      <c r="AA13" s="49"/>
      <c r="AB13" s="49"/>
      <c r="AC13" s="49"/>
      <c r="AD13" s="49"/>
      <c r="AE13" s="49"/>
      <c r="AF13" s="49"/>
      <c r="AG13" s="54"/>
      <c r="AH13" s="43" t="s">
        <v>416</v>
      </c>
      <c r="AJ13" s="111" t="s">
        <v>543</v>
      </c>
      <c r="AK13" s="110">
        <v>0.39900000000000002</v>
      </c>
      <c r="AM13" s="219">
        <v>10</v>
      </c>
      <c r="AN13" s="220">
        <v>8.4352999999999998</v>
      </c>
    </row>
    <row r="14" spans="1:65" ht="30.75" thickBot="1">
      <c r="A14" s="30" t="s">
        <v>544</v>
      </c>
      <c r="C14" s="61" t="s">
        <v>524</v>
      </c>
      <c r="D14" s="62" t="s">
        <v>271</v>
      </c>
      <c r="E14" s="88">
        <v>0.17100000000000001</v>
      </c>
      <c r="G14" s="156" t="s">
        <v>545</v>
      </c>
      <c r="H14" s="157" t="s">
        <v>546</v>
      </c>
      <c r="I14" s="2"/>
      <c r="J14" s="359" t="s">
        <v>547</v>
      </c>
      <c r="K14" s="358" t="s">
        <v>548</v>
      </c>
      <c r="L14" s="2"/>
      <c r="M14" s="36" t="s">
        <v>549</v>
      </c>
      <c r="O14" s="681"/>
      <c r="P14" s="55"/>
      <c r="Q14" s="55"/>
      <c r="R14" s="55"/>
      <c r="S14" s="55"/>
      <c r="T14" s="55"/>
      <c r="U14" s="55"/>
      <c r="V14" s="55"/>
      <c r="W14" s="55"/>
      <c r="X14" s="55"/>
      <c r="Y14" s="55"/>
      <c r="Z14" s="56" t="s">
        <v>550</v>
      </c>
      <c r="AA14" s="55"/>
      <c r="AB14" s="55"/>
      <c r="AC14" s="55"/>
      <c r="AD14" s="55"/>
      <c r="AE14" s="55"/>
      <c r="AF14" s="55"/>
      <c r="AG14" s="57"/>
      <c r="AH14" s="43" t="s">
        <v>438</v>
      </c>
      <c r="AJ14" s="111" t="s">
        <v>551</v>
      </c>
      <c r="AK14" s="110">
        <v>0.28999999999999998</v>
      </c>
      <c r="AM14" s="219">
        <v>11</v>
      </c>
      <c r="AN14" s="220">
        <v>9.1109000000000009</v>
      </c>
    </row>
    <row r="15" spans="1:65" ht="27.75" thickBot="1">
      <c r="A15" s="30" t="s">
        <v>552</v>
      </c>
      <c r="C15" s="61" t="s">
        <v>524</v>
      </c>
      <c r="D15" s="62" t="s">
        <v>264</v>
      </c>
      <c r="E15" s="88">
        <v>0.20100000000000001</v>
      </c>
      <c r="G15" s="156" t="s">
        <v>553</v>
      </c>
      <c r="H15" s="157" t="s">
        <v>554</v>
      </c>
      <c r="I15" s="2"/>
      <c r="J15" s="359" t="s">
        <v>30</v>
      </c>
      <c r="K15" s="358" t="s">
        <v>555</v>
      </c>
      <c r="L15" s="2"/>
      <c r="M15" s="36" t="s">
        <v>556</v>
      </c>
      <c r="AH15" s="43" t="s">
        <v>366</v>
      </c>
      <c r="AJ15" s="111" t="s">
        <v>557</v>
      </c>
      <c r="AK15" s="110">
        <v>0.23699999999999999</v>
      </c>
      <c r="AM15" s="219">
        <v>12</v>
      </c>
      <c r="AN15" s="220">
        <v>9.7605000000000004</v>
      </c>
    </row>
    <row r="16" spans="1:65" ht="15.75" thickBot="1">
      <c r="C16" s="63" t="s">
        <v>558</v>
      </c>
      <c r="D16" s="62" t="s">
        <v>281</v>
      </c>
      <c r="E16" s="88">
        <v>0.23300000000000001</v>
      </c>
      <c r="G16" s="156" t="s">
        <v>559</v>
      </c>
      <c r="H16" s="157" t="s">
        <v>560</v>
      </c>
      <c r="I16" s="2"/>
      <c r="J16" s="359" t="s">
        <v>561</v>
      </c>
      <c r="K16" s="358" t="s">
        <v>562</v>
      </c>
      <c r="L16" s="2"/>
      <c r="M16" s="36" t="s">
        <v>563</v>
      </c>
      <c r="AH16" s="43" t="s">
        <v>427</v>
      </c>
      <c r="AJ16" s="111" t="s">
        <v>564</v>
      </c>
      <c r="AK16" s="110">
        <v>0.309</v>
      </c>
      <c r="AM16" s="219">
        <v>13</v>
      </c>
      <c r="AN16" s="220">
        <v>10.3851</v>
      </c>
    </row>
    <row r="17" spans="1:40" ht="15.75" thickBot="1">
      <c r="A17" s="29" t="s">
        <v>565</v>
      </c>
      <c r="C17" s="63" t="s">
        <v>558</v>
      </c>
      <c r="D17" s="62" t="s">
        <v>177</v>
      </c>
      <c r="E17" s="88">
        <v>0.23300000000000001</v>
      </c>
      <c r="G17" s="156" t="s">
        <v>566</v>
      </c>
      <c r="H17" s="157" t="s">
        <v>567</v>
      </c>
      <c r="I17" s="2"/>
      <c r="J17" s="359" t="s">
        <v>568</v>
      </c>
      <c r="K17" s="358" t="s">
        <v>569</v>
      </c>
      <c r="L17" s="2"/>
      <c r="M17" s="36" t="s">
        <v>570</v>
      </c>
      <c r="AH17" s="43" t="s">
        <v>367</v>
      </c>
      <c r="AJ17" s="111" t="s">
        <v>571</v>
      </c>
      <c r="AK17" s="110">
        <v>0.106</v>
      </c>
      <c r="AM17" s="219">
        <v>14</v>
      </c>
      <c r="AN17" s="220">
        <v>10.9856</v>
      </c>
    </row>
    <row r="18" spans="1:40" ht="54.75" thickBot="1">
      <c r="A18" s="30" t="s">
        <v>572</v>
      </c>
      <c r="C18" s="63" t="s">
        <v>558</v>
      </c>
      <c r="D18" s="62" t="s">
        <v>573</v>
      </c>
      <c r="E18" s="88">
        <v>0.27200000000000002</v>
      </c>
      <c r="G18" s="156" t="s">
        <v>574</v>
      </c>
      <c r="H18" s="157" t="s">
        <v>575</v>
      </c>
      <c r="J18" s="359" t="s">
        <v>576</v>
      </c>
      <c r="K18" s="358" t="s">
        <v>577</v>
      </c>
      <c r="M18" s="36" t="s">
        <v>578</v>
      </c>
      <c r="AH18" s="43" t="s">
        <v>393</v>
      </c>
      <c r="AJ18" s="111" t="s">
        <v>579</v>
      </c>
      <c r="AK18" s="110">
        <v>0.14599999999999999</v>
      </c>
      <c r="AM18" s="219">
        <v>15</v>
      </c>
      <c r="AN18" s="220">
        <v>11.5631</v>
      </c>
    </row>
    <row r="19" spans="1:40" ht="68.25" thickBot="1">
      <c r="A19" s="30" t="s">
        <v>580</v>
      </c>
      <c r="C19" s="63" t="s">
        <v>558</v>
      </c>
      <c r="D19" s="62" t="s">
        <v>581</v>
      </c>
      <c r="E19" s="88">
        <v>0.27100000000000002</v>
      </c>
      <c r="G19" s="156" t="s">
        <v>582</v>
      </c>
      <c r="H19" s="157" t="s">
        <v>583</v>
      </c>
      <c r="J19" s="359" t="s">
        <v>584</v>
      </c>
      <c r="K19" s="358" t="s">
        <v>585</v>
      </c>
      <c r="M19" s="36" t="s">
        <v>586</v>
      </c>
      <c r="AH19" s="43" t="s">
        <v>361</v>
      </c>
      <c r="AJ19" s="111" t="s">
        <v>587</v>
      </c>
      <c r="AK19" s="110">
        <v>0.12</v>
      </c>
      <c r="AM19" s="219">
        <v>16</v>
      </c>
      <c r="AN19" s="220">
        <v>12.118399999999999</v>
      </c>
    </row>
    <row r="20" spans="1:40" ht="41.25" thickBot="1">
      <c r="A20" s="30" t="s">
        <v>588</v>
      </c>
      <c r="C20" s="63" t="s">
        <v>558</v>
      </c>
      <c r="D20" s="62" t="s">
        <v>589</v>
      </c>
      <c r="E20" s="88">
        <v>0.28299999999999997</v>
      </c>
      <c r="G20" s="156" t="s">
        <v>590</v>
      </c>
      <c r="H20" s="157" t="s">
        <v>591</v>
      </c>
      <c r="J20" s="359" t="s">
        <v>592</v>
      </c>
      <c r="K20" s="358" t="s">
        <v>593</v>
      </c>
      <c r="M20" s="36" t="s">
        <v>594</v>
      </c>
      <c r="AH20" s="43" t="s">
        <v>415</v>
      </c>
      <c r="AJ20" s="111" t="s">
        <v>595</v>
      </c>
      <c r="AK20" s="110">
        <v>5.8000000000000003E-2</v>
      </c>
      <c r="AM20" s="219">
        <v>17</v>
      </c>
      <c r="AN20" s="220">
        <v>12.6523</v>
      </c>
    </row>
    <row r="21" spans="1:40" ht="54.75" thickBot="1">
      <c r="C21" s="63" t="s">
        <v>558</v>
      </c>
      <c r="D21" s="62" t="s">
        <v>596</v>
      </c>
      <c r="E21" s="88">
        <v>0.28199999999999997</v>
      </c>
      <c r="G21" s="156" t="s">
        <v>597</v>
      </c>
      <c r="H21" s="157" t="s">
        <v>598</v>
      </c>
      <c r="J21" s="359" t="s">
        <v>599</v>
      </c>
      <c r="K21" s="358" t="s">
        <v>600</v>
      </c>
      <c r="M21" s="37" t="s">
        <v>601</v>
      </c>
      <c r="AH21" s="44" t="s">
        <v>362</v>
      </c>
      <c r="AJ21" s="111" t="s">
        <v>602</v>
      </c>
      <c r="AK21" s="110">
        <v>4.7E-2</v>
      </c>
      <c r="AM21" s="219">
        <v>18</v>
      </c>
      <c r="AN21" s="220">
        <v>13.165699999999999</v>
      </c>
    </row>
    <row r="22" spans="1:40" ht="15.75" thickBot="1">
      <c r="C22" s="63" t="s">
        <v>558</v>
      </c>
      <c r="D22" s="62" t="s">
        <v>284</v>
      </c>
      <c r="E22" s="88">
        <v>0.26400000000000001</v>
      </c>
      <c r="G22" s="156" t="s">
        <v>603</v>
      </c>
      <c r="H22" s="157" t="s">
        <v>604</v>
      </c>
      <c r="J22" s="359" t="s">
        <v>605</v>
      </c>
      <c r="K22" s="358" t="s">
        <v>606</v>
      </c>
      <c r="AH22" s="44" t="s">
        <v>388</v>
      </c>
      <c r="AJ22" s="111" t="s">
        <v>607</v>
      </c>
      <c r="AK22" s="110">
        <v>1.2999999999999999E-2</v>
      </c>
      <c r="AM22" s="219">
        <v>19</v>
      </c>
      <c r="AN22" s="220">
        <v>13.6593</v>
      </c>
    </row>
    <row r="23" spans="1:40" ht="15.75" thickBot="1">
      <c r="C23" s="63" t="s">
        <v>558</v>
      </c>
      <c r="D23" s="62" t="s">
        <v>286</v>
      </c>
      <c r="E23" s="88">
        <v>0.26700000000000002</v>
      </c>
      <c r="G23" s="156" t="s">
        <v>608</v>
      </c>
      <c r="H23" s="157" t="s">
        <v>609</v>
      </c>
      <c r="J23" s="359" t="s">
        <v>610</v>
      </c>
      <c r="K23" s="358" t="s">
        <v>611</v>
      </c>
      <c r="AH23" s="43" t="s">
        <v>359</v>
      </c>
      <c r="AJ23" s="111" t="s">
        <v>612</v>
      </c>
      <c r="AK23" s="110">
        <v>9.0999999999999998E-2</v>
      </c>
      <c r="AM23" s="219">
        <v>20</v>
      </c>
      <c r="AN23" s="220">
        <v>14.133900000000001</v>
      </c>
    </row>
    <row r="24" spans="1:40" ht="27.75" thickBot="1">
      <c r="A24" s="29" t="s">
        <v>613</v>
      </c>
      <c r="C24" s="63" t="s">
        <v>558</v>
      </c>
      <c r="D24" s="62" t="s">
        <v>287</v>
      </c>
      <c r="E24" s="88">
        <v>0.27200000000000002</v>
      </c>
      <c r="G24" s="156" t="s">
        <v>614</v>
      </c>
      <c r="H24" s="157" t="s">
        <v>615</v>
      </c>
      <c r="J24" s="359" t="s">
        <v>616</v>
      </c>
      <c r="K24" s="358" t="s">
        <v>617</v>
      </c>
      <c r="AH24" s="43" t="s">
        <v>360</v>
      </c>
      <c r="AJ24" s="111" t="s">
        <v>618</v>
      </c>
      <c r="AK24" s="110">
        <v>4.5999999999999999E-2</v>
      </c>
      <c r="AM24" s="219">
        <v>21</v>
      </c>
      <c r="AN24" s="220">
        <v>14.590299999999999</v>
      </c>
    </row>
    <row r="25" spans="1:40" ht="27.75" thickBot="1">
      <c r="A25" s="30" t="s">
        <v>170</v>
      </c>
      <c r="C25" s="63" t="s">
        <v>558</v>
      </c>
      <c r="D25" s="62" t="s">
        <v>269</v>
      </c>
      <c r="E25" s="88">
        <v>0.26200000000000001</v>
      </c>
      <c r="G25" s="156" t="s">
        <v>619</v>
      </c>
      <c r="H25" s="157" t="s">
        <v>620</v>
      </c>
      <c r="J25" s="359" t="s">
        <v>621</v>
      </c>
      <c r="K25" s="358" t="s">
        <v>622</v>
      </c>
      <c r="AH25" s="43" t="s">
        <v>435</v>
      </c>
      <c r="AJ25" s="111" t="s">
        <v>623</v>
      </c>
      <c r="AK25" s="110">
        <v>1.4999999999999999E-2</v>
      </c>
      <c r="AM25" s="219">
        <v>22</v>
      </c>
      <c r="AN25" s="220">
        <v>15.029199999999999</v>
      </c>
    </row>
    <row r="26" spans="1:40" ht="15.75" thickBot="1">
      <c r="A26" s="30" t="s">
        <v>624</v>
      </c>
      <c r="C26" s="63" t="s">
        <v>558</v>
      </c>
      <c r="D26" s="62" t="s">
        <v>273</v>
      </c>
      <c r="E26" s="88">
        <v>0.29499999999999998</v>
      </c>
      <c r="G26" s="156" t="s">
        <v>625</v>
      </c>
      <c r="H26" s="157" t="s">
        <v>626</v>
      </c>
      <c r="J26" s="359" t="s">
        <v>627</v>
      </c>
      <c r="K26" s="358" t="s">
        <v>628</v>
      </c>
      <c r="AH26" s="43" t="s">
        <v>454</v>
      </c>
      <c r="AJ26" s="111" t="s">
        <v>629</v>
      </c>
      <c r="AK26" s="110">
        <v>0.03</v>
      </c>
      <c r="AM26" s="219">
        <v>23</v>
      </c>
      <c r="AN26" s="220">
        <v>15.4511</v>
      </c>
    </row>
    <row r="27" spans="1:40" ht="27.75" thickBot="1">
      <c r="C27" s="63" t="s">
        <v>558</v>
      </c>
      <c r="D27" s="62" t="s">
        <v>275</v>
      </c>
      <c r="E27" s="88">
        <v>0.26400000000000001</v>
      </c>
      <c r="G27" s="156" t="s">
        <v>630</v>
      </c>
      <c r="H27" s="157" t="s">
        <v>631</v>
      </c>
      <c r="J27" s="359" t="s">
        <v>632</v>
      </c>
      <c r="K27" s="358" t="s">
        <v>633</v>
      </c>
      <c r="AH27" s="43" t="s">
        <v>385</v>
      </c>
      <c r="AJ27" s="111" t="s">
        <v>634</v>
      </c>
      <c r="AK27" s="110">
        <v>0.22600000000000001</v>
      </c>
      <c r="AM27" s="219">
        <v>24</v>
      </c>
      <c r="AN27" s="220">
        <v>15.8568</v>
      </c>
    </row>
    <row r="28" spans="1:40" ht="15.75" thickBot="1">
      <c r="C28" s="63" t="s">
        <v>558</v>
      </c>
      <c r="D28" s="62" t="s">
        <v>277</v>
      </c>
      <c r="E28" s="88">
        <v>0.26600000000000001</v>
      </c>
      <c r="G28" s="156" t="s">
        <v>635</v>
      </c>
      <c r="H28" s="157" t="s">
        <v>636</v>
      </c>
      <c r="J28" s="359" t="s">
        <v>637</v>
      </c>
      <c r="K28" s="358" t="s">
        <v>638</v>
      </c>
      <c r="AH28" s="43" t="s">
        <v>447</v>
      </c>
      <c r="AJ28" s="111" t="s">
        <v>639</v>
      </c>
      <c r="AK28" s="110">
        <v>0.24199999999999999</v>
      </c>
      <c r="AM28" s="219">
        <v>25</v>
      </c>
      <c r="AN28" s="220">
        <v>16.247</v>
      </c>
    </row>
    <row r="29" spans="1:40" ht="27.75" thickBot="1">
      <c r="C29" s="63" t="s">
        <v>558</v>
      </c>
      <c r="D29" s="62" t="s">
        <v>279</v>
      </c>
      <c r="E29" s="88">
        <v>0.34899999999999998</v>
      </c>
      <c r="G29" s="156" t="s">
        <v>640</v>
      </c>
      <c r="H29" s="157" t="s">
        <v>641</v>
      </c>
      <c r="J29" s="359" t="s">
        <v>642</v>
      </c>
      <c r="K29" s="358" t="s">
        <v>643</v>
      </c>
      <c r="AH29" s="43" t="s">
        <v>392</v>
      </c>
      <c r="AJ29" s="111" t="s">
        <v>644</v>
      </c>
      <c r="AK29" s="110">
        <v>0.24199999999999999</v>
      </c>
      <c r="AM29" s="219">
        <v>26</v>
      </c>
      <c r="AN29" s="220">
        <v>16.6221</v>
      </c>
    </row>
    <row r="30" spans="1:40" ht="27.75" thickBot="1">
      <c r="C30" s="64" t="s">
        <v>645</v>
      </c>
      <c r="D30" s="62" t="s">
        <v>263</v>
      </c>
      <c r="E30" s="88">
        <v>0.34499999999999997</v>
      </c>
      <c r="G30" s="156" t="s">
        <v>646</v>
      </c>
      <c r="H30" s="157" t="s">
        <v>647</v>
      </c>
      <c r="J30" s="359" t="s">
        <v>648</v>
      </c>
      <c r="K30" s="358" t="s">
        <v>649</v>
      </c>
      <c r="AH30" s="43" t="s">
        <v>387</v>
      </c>
      <c r="AJ30" s="109" t="s">
        <v>650</v>
      </c>
      <c r="AK30" s="110">
        <v>0.254</v>
      </c>
      <c r="AL30"/>
      <c r="AM30" s="219">
        <v>27</v>
      </c>
      <c r="AN30" s="220">
        <v>16.982800000000001</v>
      </c>
    </row>
    <row r="31" spans="1:40" ht="15.75" thickBot="1">
      <c r="C31" s="64" t="s">
        <v>645</v>
      </c>
      <c r="D31" s="62" t="s">
        <v>178</v>
      </c>
      <c r="E31" s="88">
        <v>0.35599999999999998</v>
      </c>
      <c r="G31" s="156" t="s">
        <v>651</v>
      </c>
      <c r="H31" s="157" t="s">
        <v>652</v>
      </c>
      <c r="J31" s="359" t="s">
        <v>653</v>
      </c>
      <c r="K31" s="358" t="s">
        <v>654</v>
      </c>
      <c r="AH31" s="43" t="s">
        <v>386</v>
      </c>
      <c r="AJ31" s="111" t="s">
        <v>655</v>
      </c>
      <c r="AK31" s="110">
        <v>0.188</v>
      </c>
      <c r="AM31" s="219">
        <v>28</v>
      </c>
      <c r="AN31" s="220">
        <v>17.329599999999999</v>
      </c>
    </row>
    <row r="32" spans="1:40" ht="27.75" thickBot="1">
      <c r="C32" s="64" t="s">
        <v>645</v>
      </c>
      <c r="D32" s="62" t="s">
        <v>270</v>
      </c>
      <c r="E32" s="88">
        <v>0.35699999999999998</v>
      </c>
      <c r="G32" s="156" t="s">
        <v>656</v>
      </c>
      <c r="H32" s="157" t="s">
        <v>657</v>
      </c>
      <c r="J32" s="359" t="s">
        <v>658</v>
      </c>
      <c r="K32" s="358" t="s">
        <v>659</v>
      </c>
      <c r="AH32" s="43" t="s">
        <v>436</v>
      </c>
      <c r="AJ32" s="111" t="s">
        <v>660</v>
      </c>
      <c r="AK32" s="110">
        <v>0.18</v>
      </c>
      <c r="AM32" s="219">
        <v>29</v>
      </c>
      <c r="AN32" s="220">
        <v>17.6631</v>
      </c>
    </row>
    <row r="33" spans="1:40" ht="15.75" thickBot="1">
      <c r="C33" s="64" t="s">
        <v>645</v>
      </c>
      <c r="D33" s="62" t="s">
        <v>274</v>
      </c>
      <c r="E33" s="88">
        <v>0.34499999999999997</v>
      </c>
      <c r="G33" s="156" t="s">
        <v>661</v>
      </c>
      <c r="H33" s="157" t="s">
        <v>662</v>
      </c>
      <c r="J33" s="359" t="s">
        <v>663</v>
      </c>
      <c r="K33" s="358" t="s">
        <v>664</v>
      </c>
      <c r="AH33" s="43" t="s">
        <v>455</v>
      </c>
      <c r="AJ33" s="111" t="s">
        <v>665</v>
      </c>
      <c r="AK33" s="110">
        <v>0.20699999999999999</v>
      </c>
      <c r="AM33" s="221">
        <v>30</v>
      </c>
      <c r="AN33" s="222">
        <v>17.983699999999999</v>
      </c>
    </row>
    <row r="34" spans="1:40" ht="27.75" thickBot="1">
      <c r="A34" s="224" t="s">
        <v>666</v>
      </c>
      <c r="C34" s="64" t="s">
        <v>645</v>
      </c>
      <c r="D34" s="62" t="s">
        <v>276</v>
      </c>
      <c r="E34" s="88">
        <v>0.34499999999999997</v>
      </c>
      <c r="G34" s="156" t="s">
        <v>667</v>
      </c>
      <c r="H34" s="157" t="s">
        <v>668</v>
      </c>
      <c r="J34" s="359" t="s">
        <v>669</v>
      </c>
      <c r="K34" s="358" t="s">
        <v>670</v>
      </c>
      <c r="AH34" s="43" t="s">
        <v>472</v>
      </c>
      <c r="AJ34" s="111" t="s">
        <v>671</v>
      </c>
      <c r="AK34" s="110">
        <v>0.23</v>
      </c>
    </row>
    <row r="35" spans="1:40" ht="27.75" thickBot="1">
      <c r="A35" s="223" t="s">
        <v>672</v>
      </c>
      <c r="C35" s="64" t="s">
        <v>645</v>
      </c>
      <c r="D35" s="62" t="s">
        <v>278</v>
      </c>
      <c r="E35" s="88" t="s">
        <v>673</v>
      </c>
      <c r="G35" s="156" t="s">
        <v>674</v>
      </c>
      <c r="H35" s="157" t="s">
        <v>675</v>
      </c>
      <c r="J35" s="359" t="s">
        <v>676</v>
      </c>
      <c r="K35" s="358" t="s">
        <v>677</v>
      </c>
      <c r="AH35" s="43" t="s">
        <v>471</v>
      </c>
      <c r="AJ35" s="111" t="s">
        <v>678</v>
      </c>
      <c r="AK35" s="110">
        <v>2.12</v>
      </c>
    </row>
    <row r="36" spans="1:40" ht="27.75" thickBot="1">
      <c r="A36" s="216" t="s">
        <v>679</v>
      </c>
      <c r="C36" s="64" t="s">
        <v>645</v>
      </c>
      <c r="D36" s="62" t="s">
        <v>280</v>
      </c>
      <c r="E36" s="88">
        <v>0.38900000000000001</v>
      </c>
      <c r="G36" s="156" t="s">
        <v>680</v>
      </c>
      <c r="H36" s="157" t="s">
        <v>681</v>
      </c>
      <c r="J36" s="359" t="s">
        <v>682</v>
      </c>
      <c r="K36" s="358" t="s">
        <v>683</v>
      </c>
      <c r="AH36" s="43" t="s">
        <v>486</v>
      </c>
      <c r="AJ36" s="111" t="s">
        <v>684</v>
      </c>
      <c r="AK36" s="110">
        <v>0.155</v>
      </c>
    </row>
    <row r="37" spans="1:40" ht="27.75" thickBot="1">
      <c r="A37" s="1"/>
      <c r="C37" s="64" t="s">
        <v>645</v>
      </c>
      <c r="D37" s="62" t="s">
        <v>282</v>
      </c>
      <c r="E37" s="88">
        <v>0.39300000000000002</v>
      </c>
      <c r="G37" s="156" t="s">
        <v>685</v>
      </c>
      <c r="H37" s="157" t="s">
        <v>686</v>
      </c>
      <c r="J37" s="359" t="s">
        <v>687</v>
      </c>
      <c r="K37" s="358" t="s">
        <v>688</v>
      </c>
      <c r="AH37" s="43" t="s">
        <v>409</v>
      </c>
      <c r="AJ37" s="111" t="s">
        <v>689</v>
      </c>
      <c r="AK37" s="110">
        <v>0.23</v>
      </c>
    </row>
    <row r="38" spans="1:40" ht="26.25" thickBot="1">
      <c r="C38" s="64" t="s">
        <v>645</v>
      </c>
      <c r="D38" s="62" t="s">
        <v>283</v>
      </c>
      <c r="E38" s="88">
        <v>0.34599999999999997</v>
      </c>
      <c r="G38" s="156" t="s">
        <v>690</v>
      </c>
      <c r="H38" s="157" t="s">
        <v>691</v>
      </c>
      <c r="J38" s="359" t="s">
        <v>692</v>
      </c>
      <c r="K38" s="358" t="s">
        <v>693</v>
      </c>
      <c r="AH38" s="43" t="s">
        <v>410</v>
      </c>
      <c r="AJ38" s="111" t="s">
        <v>694</v>
      </c>
      <c r="AK38" s="110">
        <v>6.6000000000000003E-2</v>
      </c>
    </row>
    <row r="39" spans="1:40" ht="26.25" thickBot="1">
      <c r="A39" s="230" t="s">
        <v>197</v>
      </c>
      <c r="C39" s="64" t="s">
        <v>645</v>
      </c>
      <c r="D39" s="62" t="s">
        <v>285</v>
      </c>
      <c r="E39" s="88">
        <v>0.36399999999999999</v>
      </c>
      <c r="G39" s="156" t="s">
        <v>695</v>
      </c>
      <c r="H39" s="157" t="s">
        <v>696</v>
      </c>
      <c r="J39" s="359" t="s">
        <v>697</v>
      </c>
      <c r="K39" s="358" t="s">
        <v>698</v>
      </c>
      <c r="AH39" s="43" t="s">
        <v>430</v>
      </c>
      <c r="AJ39" s="111" t="s">
        <v>699</v>
      </c>
      <c r="AK39" s="110">
        <v>0.18099999999999999</v>
      </c>
    </row>
    <row r="40" spans="1:40" ht="27.75" thickBot="1">
      <c r="A40" s="215" t="s">
        <v>198</v>
      </c>
      <c r="C40" s="63" t="s">
        <v>261</v>
      </c>
      <c r="D40" s="62" t="s">
        <v>265</v>
      </c>
      <c r="E40" s="88">
        <v>0.34499999999999997</v>
      </c>
      <c r="G40" s="156" t="s">
        <v>700</v>
      </c>
      <c r="H40" s="157" t="s">
        <v>701</v>
      </c>
      <c r="J40" s="359" t="s">
        <v>702</v>
      </c>
      <c r="K40" s="358" t="s">
        <v>703</v>
      </c>
      <c r="AH40" s="43" t="s">
        <v>466</v>
      </c>
      <c r="AJ40" s="111" t="s">
        <v>704</v>
      </c>
      <c r="AK40" s="110">
        <v>0.753</v>
      </c>
    </row>
    <row r="41" spans="1:40" ht="15.75" thickBot="1">
      <c r="A41" s="223" t="s">
        <v>705</v>
      </c>
      <c r="C41" s="63" t="s">
        <v>261</v>
      </c>
      <c r="D41" s="62" t="s">
        <v>268</v>
      </c>
      <c r="E41" s="88">
        <v>0.30599999999999999</v>
      </c>
      <c r="G41" s="156" t="s">
        <v>706</v>
      </c>
      <c r="H41" s="157" t="s">
        <v>707</v>
      </c>
      <c r="J41" s="359" t="s">
        <v>708</v>
      </c>
      <c r="K41" s="358" t="s">
        <v>709</v>
      </c>
      <c r="AH41" s="43" t="s">
        <v>408</v>
      </c>
      <c r="AJ41" s="111" t="s">
        <v>710</v>
      </c>
      <c r="AK41" s="110">
        <v>2.2800000000000001E-2</v>
      </c>
    </row>
    <row r="42" spans="1:40" ht="15.75" thickBot="1">
      <c r="A42" s="223" t="s">
        <v>711</v>
      </c>
      <c r="C42" s="63" t="s">
        <v>261</v>
      </c>
      <c r="D42" s="62" t="s">
        <v>272</v>
      </c>
      <c r="E42" s="88">
        <v>0.27</v>
      </c>
      <c r="G42" s="156" t="s">
        <v>712</v>
      </c>
      <c r="H42" s="157" t="s">
        <v>713</v>
      </c>
      <c r="J42" s="359" t="s">
        <v>714</v>
      </c>
      <c r="K42" s="358" t="s">
        <v>715</v>
      </c>
      <c r="AH42" s="43" t="s">
        <v>485</v>
      </c>
      <c r="AJ42" s="111" t="s">
        <v>716</v>
      </c>
      <c r="AK42" s="110">
        <v>0.215</v>
      </c>
    </row>
    <row r="43" spans="1:40" ht="15">
      <c r="A43" s="223" t="s">
        <v>717</v>
      </c>
      <c r="C43" s="23" t="s">
        <v>2135</v>
      </c>
      <c r="D43" s="1"/>
      <c r="E43" s="1"/>
      <c r="G43" s="156" t="s">
        <v>718</v>
      </c>
      <c r="H43" s="157" t="s">
        <v>719</v>
      </c>
      <c r="J43" s="359" t="s">
        <v>720</v>
      </c>
      <c r="K43" s="358" t="s">
        <v>721</v>
      </c>
      <c r="AH43" s="43" t="s">
        <v>449</v>
      </c>
      <c r="AJ43" s="111" t="s">
        <v>722</v>
      </c>
      <c r="AK43" s="110">
        <v>0.26800000000000002</v>
      </c>
    </row>
    <row r="44" spans="1:40" ht="15">
      <c r="A44" s="216" t="s">
        <v>723</v>
      </c>
      <c r="D44" s="1"/>
      <c r="E44" s="1"/>
      <c r="G44" s="156" t="s">
        <v>724</v>
      </c>
      <c r="H44" s="157" t="s">
        <v>725</v>
      </c>
      <c r="J44" s="359" t="s">
        <v>726</v>
      </c>
      <c r="K44" s="358" t="s">
        <v>727</v>
      </c>
      <c r="AH44" s="43" t="s">
        <v>481</v>
      </c>
      <c r="AJ44" s="111" t="s">
        <v>728</v>
      </c>
      <c r="AK44" s="110">
        <v>0.28199999999999997</v>
      </c>
    </row>
    <row r="45" spans="1:40" ht="15">
      <c r="D45" s="1"/>
      <c r="E45" s="1"/>
      <c r="G45" s="156" t="s">
        <v>729</v>
      </c>
      <c r="H45" s="157" t="s">
        <v>730</v>
      </c>
      <c r="J45" s="359" t="s">
        <v>731</v>
      </c>
      <c r="K45" s="358" t="s">
        <v>732</v>
      </c>
      <c r="AH45" s="43" t="s">
        <v>494</v>
      </c>
      <c r="AJ45" s="111" t="s">
        <v>733</v>
      </c>
      <c r="AK45" s="110">
        <v>0.53600000000000003</v>
      </c>
    </row>
    <row r="46" spans="1:40" ht="15">
      <c r="D46" s="1"/>
      <c r="E46" s="1"/>
      <c r="G46" s="156" t="s">
        <v>734</v>
      </c>
      <c r="H46" s="157" t="s">
        <v>735</v>
      </c>
      <c r="J46" s="359" t="s">
        <v>736</v>
      </c>
      <c r="K46" s="358" t="s">
        <v>737</v>
      </c>
      <c r="AH46" s="43" t="s">
        <v>369</v>
      </c>
      <c r="AJ46" s="111" t="s">
        <v>738</v>
      </c>
      <c r="AK46" s="110">
        <v>0.11</v>
      </c>
    </row>
    <row r="47" spans="1:40" ht="15">
      <c r="D47" s="1"/>
      <c r="E47" s="1"/>
      <c r="G47" s="156" t="s">
        <v>739</v>
      </c>
      <c r="H47" s="157" t="s">
        <v>740</v>
      </c>
      <c r="J47" s="359" t="s">
        <v>741</v>
      </c>
      <c r="K47" s="358" t="s">
        <v>586</v>
      </c>
      <c r="AH47" s="43" t="s">
        <v>468</v>
      </c>
      <c r="AJ47" s="111" t="s">
        <v>742</v>
      </c>
      <c r="AK47" s="110">
        <v>1.4850000000000001</v>
      </c>
    </row>
    <row r="48" spans="1:40" ht="15">
      <c r="A48" s="230" t="s">
        <v>743</v>
      </c>
      <c r="D48" s="1"/>
      <c r="E48" s="1"/>
      <c r="G48" s="156" t="s">
        <v>744</v>
      </c>
      <c r="H48" s="157" t="s">
        <v>745</v>
      </c>
      <c r="J48" s="359" t="s">
        <v>746</v>
      </c>
      <c r="K48" s="358" t="s">
        <v>747</v>
      </c>
      <c r="AH48" s="43" t="s">
        <v>499</v>
      </c>
      <c r="AJ48" s="111" t="s">
        <v>748</v>
      </c>
      <c r="AK48" s="110">
        <v>1.57</v>
      </c>
    </row>
    <row r="49" spans="1:37" ht="15">
      <c r="A49" s="215" t="s">
        <v>21</v>
      </c>
      <c r="D49" s="1"/>
      <c r="E49" s="1"/>
      <c r="G49" s="156" t="s">
        <v>749</v>
      </c>
      <c r="H49" s="157" t="s">
        <v>750</v>
      </c>
      <c r="J49" s="359" t="s">
        <v>751</v>
      </c>
      <c r="K49" s="358" t="s">
        <v>752</v>
      </c>
      <c r="AH49" s="43" t="s">
        <v>498</v>
      </c>
      <c r="AJ49" s="111" t="s">
        <v>753</v>
      </c>
      <c r="AK49" s="110">
        <v>0.68100000000000005</v>
      </c>
    </row>
    <row r="50" spans="1:37" ht="15">
      <c r="A50" s="223" t="s">
        <v>200</v>
      </c>
      <c r="G50" s="156" t="s">
        <v>754</v>
      </c>
      <c r="H50" s="157" t="s">
        <v>755</v>
      </c>
      <c r="J50" s="359" t="s">
        <v>756</v>
      </c>
      <c r="K50" s="358" t="s">
        <v>757</v>
      </c>
      <c r="AH50" s="43" t="s">
        <v>509</v>
      </c>
      <c r="AJ50" s="111" t="s">
        <v>758</v>
      </c>
      <c r="AK50" s="110">
        <v>2.2800000000000001E-2</v>
      </c>
    </row>
    <row r="51" spans="1:37" ht="15">
      <c r="A51" s="216" t="s">
        <v>759</v>
      </c>
      <c r="G51" s="156" t="s">
        <v>760</v>
      </c>
      <c r="H51" s="157" t="s">
        <v>761</v>
      </c>
      <c r="J51" s="359" t="s">
        <v>762</v>
      </c>
      <c r="K51" s="358" t="s">
        <v>763</v>
      </c>
      <c r="AH51" s="43" t="s">
        <v>395</v>
      </c>
      <c r="AJ51" s="111" t="s">
        <v>764</v>
      </c>
      <c r="AK51" s="110">
        <v>0.40100000000000002</v>
      </c>
    </row>
    <row r="52" spans="1:37" ht="15">
      <c r="G52" s="156" t="s">
        <v>765</v>
      </c>
      <c r="H52" s="157" t="s">
        <v>766</v>
      </c>
      <c r="AH52" s="43" t="s">
        <v>414</v>
      </c>
      <c r="AJ52" s="111" t="s">
        <v>767</v>
      </c>
      <c r="AK52" s="110">
        <v>6.84</v>
      </c>
    </row>
    <row r="53" spans="1:37" ht="15">
      <c r="G53" s="156" t="s">
        <v>768</v>
      </c>
      <c r="H53" s="157" t="s">
        <v>769</v>
      </c>
      <c r="AH53" s="43" t="s">
        <v>411</v>
      </c>
      <c r="AJ53" s="111" t="s">
        <v>770</v>
      </c>
      <c r="AK53" s="110">
        <v>0.187</v>
      </c>
    </row>
    <row r="54" spans="1:37" ht="15">
      <c r="G54" s="156" t="s">
        <v>771</v>
      </c>
      <c r="H54" s="157" t="s">
        <v>772</v>
      </c>
      <c r="AH54" s="43" t="s">
        <v>431</v>
      </c>
      <c r="AJ54" s="111" t="s">
        <v>773</v>
      </c>
      <c r="AK54" s="110">
        <v>0.38900000000000001</v>
      </c>
    </row>
    <row r="55" spans="1:37" ht="15">
      <c r="G55" s="156" t="s">
        <v>774</v>
      </c>
      <c r="H55" s="157" t="s">
        <v>775</v>
      </c>
      <c r="AH55" s="43" t="s">
        <v>417</v>
      </c>
      <c r="AJ55" s="111" t="s">
        <v>776</v>
      </c>
      <c r="AK55" s="110">
        <v>47.3</v>
      </c>
    </row>
    <row r="56" spans="1:37" ht="15.75" thickBot="1">
      <c r="G56" s="156" t="s">
        <v>777</v>
      </c>
      <c r="H56" s="157" t="s">
        <v>778</v>
      </c>
      <c r="AH56" s="43" t="s">
        <v>450</v>
      </c>
      <c r="AJ56" s="112" t="s">
        <v>779</v>
      </c>
      <c r="AK56" s="113">
        <v>42.6</v>
      </c>
    </row>
    <row r="57" spans="1:37" ht="15">
      <c r="G57" s="156" t="s">
        <v>780</v>
      </c>
      <c r="H57" s="157" t="s">
        <v>781</v>
      </c>
      <c r="AH57" s="43" t="s">
        <v>469</v>
      </c>
    </row>
    <row r="58" spans="1:37" ht="15">
      <c r="G58" s="156" t="s">
        <v>782</v>
      </c>
      <c r="H58" s="157" t="s">
        <v>783</v>
      </c>
      <c r="AH58" s="43" t="s">
        <v>429</v>
      </c>
    </row>
    <row r="59" spans="1:37" ht="15">
      <c r="G59" s="156" t="s">
        <v>784</v>
      </c>
      <c r="H59" s="157" t="s">
        <v>785</v>
      </c>
      <c r="AH59" s="43" t="s">
        <v>483</v>
      </c>
    </row>
    <row r="60" spans="1:37" ht="15">
      <c r="G60" s="156" t="s">
        <v>786</v>
      </c>
      <c r="H60" s="157" t="s">
        <v>787</v>
      </c>
      <c r="AH60" s="43" t="s">
        <v>428</v>
      </c>
    </row>
    <row r="61" spans="1:37" ht="15">
      <c r="G61" s="156" t="s">
        <v>788</v>
      </c>
      <c r="H61" s="157" t="s">
        <v>789</v>
      </c>
      <c r="AH61" s="43" t="s">
        <v>390</v>
      </c>
    </row>
    <row r="62" spans="1:37" ht="15">
      <c r="G62" s="156" t="s">
        <v>790</v>
      </c>
      <c r="H62" s="157" t="s">
        <v>791</v>
      </c>
      <c r="AH62" s="43" t="s">
        <v>412</v>
      </c>
    </row>
    <row r="63" spans="1:37" ht="15">
      <c r="G63" s="156" t="s">
        <v>792</v>
      </c>
      <c r="H63" s="157" t="s">
        <v>793</v>
      </c>
      <c r="AH63" s="43" t="s">
        <v>434</v>
      </c>
    </row>
    <row r="64" spans="1:37" ht="15">
      <c r="G64" s="156" t="s">
        <v>794</v>
      </c>
      <c r="H64" s="157" t="s">
        <v>795</v>
      </c>
      <c r="AH64" s="43" t="s">
        <v>432</v>
      </c>
    </row>
    <row r="65" spans="7:34" ht="15">
      <c r="G65" s="156" t="s">
        <v>796</v>
      </c>
      <c r="H65" s="157" t="s">
        <v>797</v>
      </c>
      <c r="AH65" s="43" t="s">
        <v>506</v>
      </c>
    </row>
    <row r="66" spans="7:34" ht="15">
      <c r="G66" s="156" t="s">
        <v>798</v>
      </c>
      <c r="H66" s="157" t="s">
        <v>799</v>
      </c>
      <c r="AH66" s="43" t="s">
        <v>508</v>
      </c>
    </row>
    <row r="67" spans="7:34" ht="15">
      <c r="G67" s="156" t="s">
        <v>800</v>
      </c>
      <c r="H67" s="157" t="s">
        <v>801</v>
      </c>
      <c r="AH67" s="43" t="s">
        <v>521</v>
      </c>
    </row>
    <row r="68" spans="7:34" ht="15">
      <c r="G68" s="156" t="s">
        <v>802</v>
      </c>
      <c r="H68" s="157" t="s">
        <v>803</v>
      </c>
      <c r="AH68" s="43" t="s">
        <v>532</v>
      </c>
    </row>
    <row r="69" spans="7:34" ht="15">
      <c r="G69" s="156" t="s">
        <v>804</v>
      </c>
      <c r="H69" s="157" t="s">
        <v>805</v>
      </c>
      <c r="AH69" s="43" t="s">
        <v>496</v>
      </c>
    </row>
    <row r="70" spans="7:34" ht="15">
      <c r="G70" s="156" t="s">
        <v>806</v>
      </c>
      <c r="H70" s="157" t="s">
        <v>807</v>
      </c>
      <c r="AH70" s="43" t="s">
        <v>507</v>
      </c>
    </row>
    <row r="71" spans="7:34" ht="15">
      <c r="G71" s="156" t="s">
        <v>808</v>
      </c>
      <c r="H71" s="157" t="s">
        <v>809</v>
      </c>
      <c r="AH71" s="43" t="s">
        <v>518</v>
      </c>
    </row>
    <row r="72" spans="7:34" ht="15">
      <c r="G72" s="156" t="s">
        <v>810</v>
      </c>
      <c r="H72" s="157" t="s">
        <v>811</v>
      </c>
      <c r="AH72" s="43" t="s">
        <v>448</v>
      </c>
    </row>
    <row r="73" spans="7:34" ht="15">
      <c r="G73" s="156" t="s">
        <v>812</v>
      </c>
      <c r="H73" s="157" t="s">
        <v>813</v>
      </c>
      <c r="AH73" s="43" t="s">
        <v>467</v>
      </c>
    </row>
    <row r="74" spans="7:34" ht="15">
      <c r="G74" s="156" t="s">
        <v>814</v>
      </c>
      <c r="H74" s="157" t="s">
        <v>815</v>
      </c>
      <c r="AH74" s="43" t="s">
        <v>437</v>
      </c>
    </row>
    <row r="75" spans="7:34" ht="15">
      <c r="G75" s="156" t="s">
        <v>33</v>
      </c>
      <c r="H75" s="157" t="s">
        <v>816</v>
      </c>
      <c r="AH75" s="43" t="s">
        <v>530</v>
      </c>
    </row>
    <row r="76" spans="7:34" ht="15">
      <c r="G76" s="156" t="s">
        <v>817</v>
      </c>
      <c r="H76" s="157" t="s">
        <v>818</v>
      </c>
      <c r="AH76" s="43" t="s">
        <v>540</v>
      </c>
    </row>
    <row r="77" spans="7:34" ht="15">
      <c r="G77" s="156" t="s">
        <v>819</v>
      </c>
      <c r="H77" s="157" t="s">
        <v>820</v>
      </c>
      <c r="AH77" s="43" t="s">
        <v>365</v>
      </c>
    </row>
    <row r="78" spans="7:34" ht="15">
      <c r="G78" s="156" t="s">
        <v>821</v>
      </c>
      <c r="H78" s="157" t="s">
        <v>822</v>
      </c>
      <c r="AH78" s="43" t="s">
        <v>453</v>
      </c>
    </row>
    <row r="79" spans="7:34" ht="15">
      <c r="G79" s="156" t="s">
        <v>823</v>
      </c>
      <c r="H79" s="157" t="s">
        <v>824</v>
      </c>
      <c r="AH79" s="43" t="s">
        <v>391</v>
      </c>
    </row>
    <row r="80" spans="7:34" ht="15">
      <c r="G80" s="156" t="s">
        <v>825</v>
      </c>
      <c r="H80" s="157" t="s">
        <v>826</v>
      </c>
      <c r="AH80" s="43" t="s">
        <v>413</v>
      </c>
    </row>
    <row r="81" spans="7:34" ht="15">
      <c r="G81" s="156" t="s">
        <v>827</v>
      </c>
      <c r="H81" s="157" t="s">
        <v>828</v>
      </c>
      <c r="AH81" s="43" t="s">
        <v>520</v>
      </c>
    </row>
    <row r="82" spans="7:34" ht="15">
      <c r="G82" s="156" t="s">
        <v>829</v>
      </c>
      <c r="H82" s="157" t="s">
        <v>830</v>
      </c>
      <c r="AH82" s="43" t="s">
        <v>451</v>
      </c>
    </row>
    <row r="83" spans="7:34" ht="15">
      <c r="G83" s="156" t="s">
        <v>831</v>
      </c>
      <c r="H83" s="157" t="s">
        <v>832</v>
      </c>
      <c r="AH83" s="43" t="s">
        <v>542</v>
      </c>
    </row>
    <row r="84" spans="7:34" ht="15">
      <c r="G84" s="156" t="s">
        <v>833</v>
      </c>
      <c r="H84" s="157" t="s">
        <v>834</v>
      </c>
      <c r="AH84" s="43" t="s">
        <v>550</v>
      </c>
    </row>
    <row r="85" spans="7:34" ht="15">
      <c r="G85" s="156" t="s">
        <v>835</v>
      </c>
      <c r="H85" s="157" t="s">
        <v>836</v>
      </c>
      <c r="AH85" s="43" t="s">
        <v>457</v>
      </c>
    </row>
    <row r="86" spans="7:34" ht="15">
      <c r="G86" s="156" t="s">
        <v>837</v>
      </c>
      <c r="H86" s="157" t="s">
        <v>838</v>
      </c>
      <c r="AH86" s="43" t="s">
        <v>473</v>
      </c>
    </row>
    <row r="87" spans="7:34" ht="15">
      <c r="G87" s="156" t="s">
        <v>839</v>
      </c>
      <c r="H87" s="157" t="s">
        <v>840</v>
      </c>
      <c r="AH87" s="43" t="s">
        <v>456</v>
      </c>
    </row>
    <row r="88" spans="7:34" ht="15">
      <c r="G88" s="156" t="s">
        <v>841</v>
      </c>
      <c r="H88" s="157" t="s">
        <v>842</v>
      </c>
      <c r="AH88" s="43" t="s">
        <v>531</v>
      </c>
    </row>
    <row r="89" spans="7:34" ht="15">
      <c r="G89" s="156" t="s">
        <v>843</v>
      </c>
      <c r="H89" s="157" t="s">
        <v>844</v>
      </c>
      <c r="AH89" s="43" t="s">
        <v>541</v>
      </c>
    </row>
    <row r="90" spans="7:34" ht="15">
      <c r="G90" s="156" t="s">
        <v>845</v>
      </c>
      <c r="H90" s="157" t="s">
        <v>846</v>
      </c>
      <c r="AH90" s="43" t="s">
        <v>519</v>
      </c>
    </row>
    <row r="91" spans="7:34" ht="15">
      <c r="G91" s="156" t="s">
        <v>847</v>
      </c>
      <c r="H91" s="157" t="s">
        <v>848</v>
      </c>
      <c r="AH91" s="43" t="s">
        <v>482</v>
      </c>
    </row>
    <row r="92" spans="7:34" ht="15">
      <c r="G92" s="156" t="s">
        <v>849</v>
      </c>
      <c r="H92" s="157" t="s">
        <v>850</v>
      </c>
      <c r="AH92" s="43" t="s">
        <v>495</v>
      </c>
    </row>
    <row r="93" spans="7:34" ht="15">
      <c r="G93" s="156" t="s">
        <v>851</v>
      </c>
      <c r="H93" s="157" t="s">
        <v>852</v>
      </c>
      <c r="AH93" s="43" t="s">
        <v>433</v>
      </c>
    </row>
    <row r="94" spans="7:34" ht="15">
      <c r="G94" s="156" t="s">
        <v>853</v>
      </c>
      <c r="H94" s="157" t="s">
        <v>854</v>
      </c>
      <c r="AH94" s="43" t="s">
        <v>452</v>
      </c>
    </row>
    <row r="95" spans="7:34" ht="15">
      <c r="G95" s="156" t="s">
        <v>855</v>
      </c>
      <c r="H95" s="157" t="s">
        <v>856</v>
      </c>
      <c r="AH95" s="43" t="s">
        <v>470</v>
      </c>
    </row>
    <row r="96" spans="7:34" ht="15">
      <c r="G96" s="156" t="s">
        <v>857</v>
      </c>
      <c r="H96" s="157" t="s">
        <v>858</v>
      </c>
      <c r="AH96" s="43" t="s">
        <v>484</v>
      </c>
    </row>
    <row r="97" spans="7:34" ht="15">
      <c r="G97" s="156" t="s">
        <v>859</v>
      </c>
      <c r="H97" s="157" t="s">
        <v>860</v>
      </c>
      <c r="AH97" s="43" t="s">
        <v>497</v>
      </c>
    </row>
    <row r="98" spans="7:34" ht="15">
      <c r="G98" s="156" t="s">
        <v>861</v>
      </c>
      <c r="H98" s="157" t="s">
        <v>862</v>
      </c>
      <c r="AH98" s="45" t="s">
        <v>371</v>
      </c>
    </row>
    <row r="99" spans="7:34" ht="15">
      <c r="G99" s="156" t="s">
        <v>863</v>
      </c>
      <c r="H99" s="157" t="s">
        <v>864</v>
      </c>
      <c r="AH99" s="45" t="s">
        <v>372</v>
      </c>
    </row>
    <row r="100" spans="7:34" ht="15">
      <c r="G100" s="156" t="s">
        <v>865</v>
      </c>
      <c r="H100" s="157" t="s">
        <v>866</v>
      </c>
      <c r="AH100" s="45" t="s">
        <v>373</v>
      </c>
    </row>
    <row r="101" spans="7:34" ht="15">
      <c r="G101" s="156" t="s">
        <v>867</v>
      </c>
      <c r="H101" s="157" t="s">
        <v>868</v>
      </c>
      <c r="AH101" s="45" t="s">
        <v>374</v>
      </c>
    </row>
    <row r="102" spans="7:34" ht="15">
      <c r="G102" s="156" t="s">
        <v>869</v>
      </c>
      <c r="H102" s="157" t="s">
        <v>870</v>
      </c>
      <c r="AH102" s="45" t="s">
        <v>375</v>
      </c>
    </row>
    <row r="103" spans="7:34" ht="15">
      <c r="G103" s="156" t="s">
        <v>871</v>
      </c>
      <c r="H103" s="157" t="s">
        <v>872</v>
      </c>
    </row>
    <row r="104" spans="7:34" ht="15">
      <c r="G104" s="156" t="s">
        <v>873</v>
      </c>
      <c r="H104" s="157" t="s">
        <v>874</v>
      </c>
    </row>
    <row r="105" spans="7:34" ht="15">
      <c r="G105" s="156" t="s">
        <v>875</v>
      </c>
      <c r="H105" s="157" t="s">
        <v>876</v>
      </c>
    </row>
    <row r="106" spans="7:34" ht="15">
      <c r="G106" s="156" t="s">
        <v>877</v>
      </c>
      <c r="H106" s="157" t="s">
        <v>878</v>
      </c>
    </row>
    <row r="107" spans="7:34" ht="15">
      <c r="G107" s="156" t="s">
        <v>879</v>
      </c>
      <c r="H107" s="157" t="s">
        <v>880</v>
      </c>
    </row>
    <row r="108" spans="7:34" ht="15">
      <c r="G108" s="156" t="s">
        <v>881</v>
      </c>
      <c r="H108" s="157" t="s">
        <v>882</v>
      </c>
    </row>
    <row r="109" spans="7:34" ht="15">
      <c r="G109" s="156" t="s">
        <v>883</v>
      </c>
      <c r="H109" s="157" t="s">
        <v>884</v>
      </c>
    </row>
    <row r="110" spans="7:34" ht="15">
      <c r="G110" s="156" t="s">
        <v>885</v>
      </c>
      <c r="H110" s="157" t="s">
        <v>886</v>
      </c>
    </row>
    <row r="111" spans="7:34" ht="15">
      <c r="G111" s="156" t="s">
        <v>887</v>
      </c>
      <c r="H111" s="157" t="s">
        <v>888</v>
      </c>
    </row>
    <row r="112" spans="7:34" ht="15">
      <c r="G112" s="156" t="s">
        <v>889</v>
      </c>
      <c r="H112" s="157" t="s">
        <v>890</v>
      </c>
    </row>
    <row r="113" spans="7:8" ht="15">
      <c r="G113" s="156" t="s">
        <v>891</v>
      </c>
      <c r="H113" s="157" t="s">
        <v>892</v>
      </c>
    </row>
    <row r="114" spans="7:8" ht="15">
      <c r="G114" s="156" t="s">
        <v>893</v>
      </c>
      <c r="H114" s="157" t="s">
        <v>894</v>
      </c>
    </row>
    <row r="115" spans="7:8" ht="15">
      <c r="G115" s="156" t="s">
        <v>895</v>
      </c>
      <c r="H115" s="157" t="s">
        <v>896</v>
      </c>
    </row>
    <row r="116" spans="7:8" ht="15">
      <c r="G116" s="156" t="s">
        <v>897</v>
      </c>
      <c r="H116" s="157" t="s">
        <v>898</v>
      </c>
    </row>
    <row r="117" spans="7:8" ht="15">
      <c r="G117" s="156" t="s">
        <v>899</v>
      </c>
      <c r="H117" s="157" t="s">
        <v>900</v>
      </c>
    </row>
    <row r="118" spans="7:8" ht="15">
      <c r="G118" s="156" t="s">
        <v>901</v>
      </c>
      <c r="H118" s="157" t="s">
        <v>902</v>
      </c>
    </row>
    <row r="119" spans="7:8" ht="15">
      <c r="G119" s="156" t="s">
        <v>903</v>
      </c>
      <c r="H119" s="157" t="s">
        <v>904</v>
      </c>
    </row>
    <row r="120" spans="7:8" ht="15">
      <c r="G120" s="156" t="s">
        <v>905</v>
      </c>
      <c r="H120" s="157" t="s">
        <v>906</v>
      </c>
    </row>
    <row r="121" spans="7:8" ht="15">
      <c r="G121" s="156" t="s">
        <v>907</v>
      </c>
      <c r="H121" s="157" t="s">
        <v>908</v>
      </c>
    </row>
    <row r="122" spans="7:8" ht="15">
      <c r="G122" s="156" t="s">
        <v>909</v>
      </c>
      <c r="H122" s="157" t="s">
        <v>910</v>
      </c>
    </row>
    <row r="123" spans="7:8" ht="15">
      <c r="G123" s="156" t="s">
        <v>911</v>
      </c>
      <c r="H123" s="157" t="s">
        <v>912</v>
      </c>
    </row>
    <row r="124" spans="7:8" ht="15">
      <c r="G124" s="156" t="s">
        <v>913</v>
      </c>
      <c r="H124" s="157" t="s">
        <v>914</v>
      </c>
    </row>
    <row r="125" spans="7:8" ht="15">
      <c r="G125" s="156" t="s">
        <v>915</v>
      </c>
      <c r="H125" s="157" t="s">
        <v>916</v>
      </c>
    </row>
    <row r="126" spans="7:8" ht="15">
      <c r="G126" s="156" t="s">
        <v>917</v>
      </c>
      <c r="H126" s="157" t="s">
        <v>918</v>
      </c>
    </row>
    <row r="127" spans="7:8" ht="15">
      <c r="G127" s="156" t="s">
        <v>919</v>
      </c>
      <c r="H127" s="157" t="s">
        <v>920</v>
      </c>
    </row>
    <row r="128" spans="7:8" ht="15">
      <c r="G128" s="156" t="s">
        <v>921</v>
      </c>
      <c r="H128" s="157" t="s">
        <v>922</v>
      </c>
    </row>
    <row r="129" spans="7:8" ht="15">
      <c r="G129" s="156" t="s">
        <v>923</v>
      </c>
      <c r="H129" s="157" t="s">
        <v>924</v>
      </c>
    </row>
    <row r="130" spans="7:8" ht="15">
      <c r="G130" s="156" t="s">
        <v>925</v>
      </c>
      <c r="H130" s="157" t="s">
        <v>926</v>
      </c>
    </row>
    <row r="131" spans="7:8" ht="15">
      <c r="G131" s="156" t="s">
        <v>927</v>
      </c>
      <c r="H131" s="157" t="s">
        <v>928</v>
      </c>
    </row>
    <row r="132" spans="7:8" ht="15">
      <c r="G132" s="156" t="s">
        <v>929</v>
      </c>
      <c r="H132" s="157" t="s">
        <v>930</v>
      </c>
    </row>
    <row r="133" spans="7:8" ht="15">
      <c r="G133" s="156" t="s">
        <v>931</v>
      </c>
      <c r="H133" s="157" t="s">
        <v>932</v>
      </c>
    </row>
    <row r="134" spans="7:8" ht="15">
      <c r="G134" s="156" t="s">
        <v>933</v>
      </c>
      <c r="H134" s="157" t="s">
        <v>934</v>
      </c>
    </row>
    <row r="135" spans="7:8" ht="15">
      <c r="G135" s="156" t="s">
        <v>935</v>
      </c>
      <c r="H135" s="157" t="s">
        <v>936</v>
      </c>
    </row>
    <row r="136" spans="7:8" ht="15">
      <c r="G136" s="156" t="s">
        <v>937</v>
      </c>
      <c r="H136" s="157" t="s">
        <v>938</v>
      </c>
    </row>
    <row r="137" spans="7:8" ht="15">
      <c r="G137" s="156" t="s">
        <v>939</v>
      </c>
      <c r="H137" s="157" t="s">
        <v>940</v>
      </c>
    </row>
    <row r="138" spans="7:8" ht="15">
      <c r="G138" s="156" t="s">
        <v>941</v>
      </c>
      <c r="H138" s="157" t="s">
        <v>942</v>
      </c>
    </row>
    <row r="139" spans="7:8" ht="15">
      <c r="G139" s="156" t="s">
        <v>943</v>
      </c>
      <c r="H139" s="157" t="s">
        <v>944</v>
      </c>
    </row>
    <row r="140" spans="7:8" ht="15">
      <c r="G140" s="156" t="s">
        <v>945</v>
      </c>
      <c r="H140" s="157" t="s">
        <v>946</v>
      </c>
    </row>
    <row r="141" spans="7:8" ht="15">
      <c r="G141" s="156" t="s">
        <v>947</v>
      </c>
      <c r="H141" s="157" t="s">
        <v>948</v>
      </c>
    </row>
    <row r="142" spans="7:8" ht="15">
      <c r="G142" s="156" t="s">
        <v>949</v>
      </c>
      <c r="H142" s="157" t="s">
        <v>950</v>
      </c>
    </row>
    <row r="143" spans="7:8" ht="15">
      <c r="G143" s="156" t="s">
        <v>951</v>
      </c>
      <c r="H143" s="157" t="s">
        <v>382</v>
      </c>
    </row>
    <row r="144" spans="7:8" ht="15">
      <c r="G144" s="156" t="s">
        <v>952</v>
      </c>
      <c r="H144" s="157" t="s">
        <v>425</v>
      </c>
    </row>
    <row r="145" spans="7:8" ht="15">
      <c r="G145" s="156" t="s">
        <v>953</v>
      </c>
      <c r="H145" s="157" t="s">
        <v>954</v>
      </c>
    </row>
    <row r="146" spans="7:8" ht="15">
      <c r="G146" s="156" t="s">
        <v>955</v>
      </c>
      <c r="H146" s="157" t="s">
        <v>956</v>
      </c>
    </row>
    <row r="147" spans="7:8" ht="15">
      <c r="G147" s="156" t="s">
        <v>957</v>
      </c>
      <c r="H147" s="157" t="s">
        <v>958</v>
      </c>
    </row>
    <row r="148" spans="7:8" ht="15">
      <c r="G148" s="156" t="s">
        <v>959</v>
      </c>
      <c r="H148" s="157" t="s">
        <v>960</v>
      </c>
    </row>
    <row r="149" spans="7:8" ht="15">
      <c r="G149" s="156" t="s">
        <v>961</v>
      </c>
      <c r="H149" s="157" t="s">
        <v>962</v>
      </c>
    </row>
    <row r="150" spans="7:8" ht="15">
      <c r="G150" s="156" t="s">
        <v>963</v>
      </c>
      <c r="H150" s="157" t="s">
        <v>964</v>
      </c>
    </row>
    <row r="151" spans="7:8" ht="15">
      <c r="G151" s="156" t="s">
        <v>965</v>
      </c>
      <c r="H151" s="157" t="s">
        <v>966</v>
      </c>
    </row>
    <row r="152" spans="7:8" ht="15">
      <c r="G152" s="156" t="s">
        <v>967</v>
      </c>
      <c r="H152" s="157" t="s">
        <v>968</v>
      </c>
    </row>
    <row r="153" spans="7:8" ht="15">
      <c r="G153" s="156" t="s">
        <v>969</v>
      </c>
      <c r="H153" s="157" t="s">
        <v>970</v>
      </c>
    </row>
    <row r="154" spans="7:8" ht="15">
      <c r="G154" s="156" t="s">
        <v>971</v>
      </c>
      <c r="H154" s="157" t="s">
        <v>972</v>
      </c>
    </row>
    <row r="155" spans="7:8" ht="15">
      <c r="G155" s="156" t="s">
        <v>973</v>
      </c>
      <c r="H155" s="157" t="s">
        <v>974</v>
      </c>
    </row>
    <row r="156" spans="7:8" ht="15">
      <c r="G156" s="156" t="s">
        <v>975</v>
      </c>
      <c r="H156" s="157" t="s">
        <v>976</v>
      </c>
    </row>
    <row r="157" spans="7:8" ht="15">
      <c r="G157" s="156" t="s">
        <v>977</v>
      </c>
      <c r="H157" s="157" t="s">
        <v>978</v>
      </c>
    </row>
    <row r="158" spans="7:8" ht="15">
      <c r="G158" s="156" t="s">
        <v>979</v>
      </c>
      <c r="H158" s="157" t="s">
        <v>980</v>
      </c>
    </row>
    <row r="159" spans="7:8" ht="15">
      <c r="G159" s="156" t="s">
        <v>981</v>
      </c>
      <c r="H159" s="157" t="s">
        <v>982</v>
      </c>
    </row>
    <row r="160" spans="7:8" ht="15">
      <c r="G160" s="156" t="s">
        <v>983</v>
      </c>
      <c r="H160" s="157" t="s">
        <v>984</v>
      </c>
    </row>
    <row r="161" spans="7:8" ht="15">
      <c r="G161" s="156" t="s">
        <v>985</v>
      </c>
      <c r="H161" s="157" t="s">
        <v>986</v>
      </c>
    </row>
    <row r="162" spans="7:8" ht="15">
      <c r="G162" s="156" t="s">
        <v>987</v>
      </c>
      <c r="H162" s="157" t="s">
        <v>988</v>
      </c>
    </row>
    <row r="163" spans="7:8" ht="15">
      <c r="G163" s="156" t="s">
        <v>989</v>
      </c>
      <c r="H163" s="157" t="s">
        <v>990</v>
      </c>
    </row>
    <row r="164" spans="7:8" ht="15">
      <c r="G164" s="156" t="s">
        <v>991</v>
      </c>
      <c r="H164" s="157" t="s">
        <v>992</v>
      </c>
    </row>
    <row r="165" spans="7:8" ht="15">
      <c r="G165" s="156" t="s">
        <v>993</v>
      </c>
      <c r="H165" s="157" t="s">
        <v>994</v>
      </c>
    </row>
    <row r="166" spans="7:8" ht="15">
      <c r="G166" s="156" t="s">
        <v>995</v>
      </c>
      <c r="H166" s="157" t="s">
        <v>996</v>
      </c>
    </row>
    <row r="167" spans="7:8" ht="15">
      <c r="G167" s="156" t="s">
        <v>997</v>
      </c>
      <c r="H167" s="157" t="s">
        <v>998</v>
      </c>
    </row>
    <row r="168" spans="7:8" ht="15">
      <c r="G168" s="156" t="s">
        <v>999</v>
      </c>
      <c r="H168" s="157" t="s">
        <v>1000</v>
      </c>
    </row>
    <row r="169" spans="7:8" ht="15">
      <c r="G169" s="156" t="s">
        <v>1001</v>
      </c>
      <c r="H169" s="157" t="s">
        <v>1002</v>
      </c>
    </row>
    <row r="170" spans="7:8" ht="15">
      <c r="G170" s="156" t="s">
        <v>1003</v>
      </c>
      <c r="H170" s="157" t="s">
        <v>1004</v>
      </c>
    </row>
    <row r="171" spans="7:8" ht="15">
      <c r="G171" s="156" t="s">
        <v>1005</v>
      </c>
      <c r="H171" s="157" t="s">
        <v>1006</v>
      </c>
    </row>
    <row r="172" spans="7:8" ht="15">
      <c r="G172" s="156" t="s">
        <v>1007</v>
      </c>
      <c r="H172" s="157" t="s">
        <v>1008</v>
      </c>
    </row>
    <row r="173" spans="7:8" ht="15">
      <c r="G173" s="156" t="s">
        <v>1009</v>
      </c>
      <c r="H173" s="157" t="s">
        <v>1010</v>
      </c>
    </row>
    <row r="174" spans="7:8" ht="15">
      <c r="G174" s="156" t="s">
        <v>1011</v>
      </c>
      <c r="H174" s="157" t="s">
        <v>1012</v>
      </c>
    </row>
    <row r="175" spans="7:8" ht="15">
      <c r="G175" s="156" t="s">
        <v>1013</v>
      </c>
      <c r="H175" s="157" t="s">
        <v>1014</v>
      </c>
    </row>
    <row r="176" spans="7:8" ht="15">
      <c r="G176" s="156" t="s">
        <v>1015</v>
      </c>
      <c r="H176" s="157" t="s">
        <v>1016</v>
      </c>
    </row>
    <row r="177" spans="7:8" ht="15">
      <c r="G177" s="156" t="s">
        <v>1017</v>
      </c>
      <c r="H177" s="157" t="s">
        <v>1018</v>
      </c>
    </row>
    <row r="178" spans="7:8" ht="15">
      <c r="G178" s="156" t="s">
        <v>1019</v>
      </c>
      <c r="H178" s="157" t="s">
        <v>1020</v>
      </c>
    </row>
    <row r="179" spans="7:8" ht="15">
      <c r="G179" s="156" t="s">
        <v>1021</v>
      </c>
      <c r="H179" s="157" t="s">
        <v>1022</v>
      </c>
    </row>
    <row r="180" spans="7:8" ht="15">
      <c r="G180" s="156" t="s">
        <v>1023</v>
      </c>
      <c r="H180" s="157" t="s">
        <v>1024</v>
      </c>
    </row>
    <row r="181" spans="7:8" ht="15">
      <c r="G181" s="156" t="s">
        <v>1025</v>
      </c>
      <c r="H181" s="157" t="s">
        <v>1026</v>
      </c>
    </row>
    <row r="182" spans="7:8" ht="15">
      <c r="G182" s="156" t="s">
        <v>1027</v>
      </c>
      <c r="H182" s="157" t="s">
        <v>1028</v>
      </c>
    </row>
    <row r="183" spans="7:8" ht="15">
      <c r="G183" s="156" t="s">
        <v>1029</v>
      </c>
      <c r="H183" s="157" t="s">
        <v>1030</v>
      </c>
    </row>
    <row r="184" spans="7:8" ht="15">
      <c r="G184" s="156" t="s">
        <v>1031</v>
      </c>
      <c r="H184" s="157" t="s">
        <v>1032</v>
      </c>
    </row>
    <row r="185" spans="7:8" ht="15">
      <c r="G185" s="156" t="s">
        <v>1033</v>
      </c>
      <c r="H185" s="157" t="s">
        <v>1034</v>
      </c>
    </row>
    <row r="186" spans="7:8" ht="15">
      <c r="G186" s="156" t="s">
        <v>1035</v>
      </c>
      <c r="H186" s="157" t="s">
        <v>1036</v>
      </c>
    </row>
    <row r="187" spans="7:8" ht="15">
      <c r="G187" s="156" t="s">
        <v>1037</v>
      </c>
      <c r="H187" s="157" t="s">
        <v>1038</v>
      </c>
    </row>
    <row r="188" spans="7:8" ht="15">
      <c r="G188" s="156" t="s">
        <v>1039</v>
      </c>
      <c r="H188" s="157" t="s">
        <v>1040</v>
      </c>
    </row>
    <row r="189" spans="7:8" ht="15">
      <c r="G189" s="156" t="s">
        <v>1041</v>
      </c>
      <c r="H189" s="157" t="s">
        <v>1042</v>
      </c>
    </row>
    <row r="190" spans="7:8" ht="15">
      <c r="G190" s="156" t="s">
        <v>1043</v>
      </c>
      <c r="H190" s="157" t="s">
        <v>1044</v>
      </c>
    </row>
    <row r="191" spans="7:8" ht="15">
      <c r="G191" s="156" t="s">
        <v>1045</v>
      </c>
      <c r="H191" s="157" t="s">
        <v>1046</v>
      </c>
    </row>
    <row r="192" spans="7:8" ht="15">
      <c r="G192" s="156" t="s">
        <v>1047</v>
      </c>
      <c r="H192" s="157" t="s">
        <v>1048</v>
      </c>
    </row>
    <row r="193" spans="7:8" ht="15">
      <c r="G193" s="156" t="s">
        <v>1049</v>
      </c>
      <c r="H193" s="157" t="s">
        <v>1050</v>
      </c>
    </row>
    <row r="194" spans="7:8" ht="15">
      <c r="G194" s="156" t="s">
        <v>1051</v>
      </c>
      <c r="H194" s="157" t="s">
        <v>1052</v>
      </c>
    </row>
    <row r="195" spans="7:8" ht="15">
      <c r="G195" s="156" t="s">
        <v>1053</v>
      </c>
      <c r="H195" s="157" t="s">
        <v>1054</v>
      </c>
    </row>
    <row r="196" spans="7:8" ht="15">
      <c r="G196" s="156" t="s">
        <v>1055</v>
      </c>
      <c r="H196" s="157" t="s">
        <v>1056</v>
      </c>
    </row>
    <row r="197" spans="7:8" ht="15">
      <c r="G197" s="156" t="s">
        <v>1057</v>
      </c>
      <c r="H197" s="157" t="s">
        <v>1058</v>
      </c>
    </row>
    <row r="198" spans="7:8" ht="15">
      <c r="G198" s="156" t="s">
        <v>1059</v>
      </c>
      <c r="H198" s="157" t="s">
        <v>1060</v>
      </c>
    </row>
    <row r="199" spans="7:8" ht="15">
      <c r="G199" s="156" t="s">
        <v>1061</v>
      </c>
      <c r="H199" s="157" t="s">
        <v>1062</v>
      </c>
    </row>
    <row r="200" spans="7:8" ht="15">
      <c r="G200" s="156" t="s">
        <v>1063</v>
      </c>
      <c r="H200" s="157" t="s">
        <v>1064</v>
      </c>
    </row>
    <row r="201" spans="7:8" ht="15">
      <c r="G201" s="156" t="s">
        <v>1065</v>
      </c>
      <c r="H201" s="157" t="s">
        <v>1066</v>
      </c>
    </row>
    <row r="202" spans="7:8" ht="15">
      <c r="G202" s="156" t="s">
        <v>1067</v>
      </c>
      <c r="H202" s="157" t="s">
        <v>1068</v>
      </c>
    </row>
    <row r="203" spans="7:8" ht="15">
      <c r="G203" s="156" t="s">
        <v>1069</v>
      </c>
      <c r="H203" s="157" t="s">
        <v>1070</v>
      </c>
    </row>
    <row r="204" spans="7:8" ht="15">
      <c r="G204" s="156" t="s">
        <v>1071</v>
      </c>
      <c r="H204" s="157" t="s">
        <v>1072</v>
      </c>
    </row>
    <row r="205" spans="7:8" ht="15">
      <c r="G205" s="156" t="s">
        <v>1073</v>
      </c>
      <c r="H205" s="157" t="s">
        <v>1074</v>
      </c>
    </row>
    <row r="206" spans="7:8" ht="15">
      <c r="G206" s="156" t="s">
        <v>1075</v>
      </c>
      <c r="H206" s="157" t="s">
        <v>1076</v>
      </c>
    </row>
    <row r="207" spans="7:8" ht="15">
      <c r="G207" s="156" t="s">
        <v>1077</v>
      </c>
      <c r="H207" s="157" t="s">
        <v>1078</v>
      </c>
    </row>
    <row r="208" spans="7:8" ht="15">
      <c r="G208" s="156" t="s">
        <v>1079</v>
      </c>
      <c r="H208" s="157" t="s">
        <v>1080</v>
      </c>
    </row>
    <row r="209" spans="7:8" ht="15">
      <c r="G209" s="156" t="s">
        <v>1081</v>
      </c>
      <c r="H209" s="157" t="s">
        <v>1082</v>
      </c>
    </row>
    <row r="210" spans="7:8" ht="15">
      <c r="G210" s="156" t="s">
        <v>1083</v>
      </c>
      <c r="H210" s="157" t="s">
        <v>1084</v>
      </c>
    </row>
    <row r="211" spans="7:8" ht="15">
      <c r="G211" s="156" t="s">
        <v>1085</v>
      </c>
      <c r="H211" s="157" t="s">
        <v>1086</v>
      </c>
    </row>
    <row r="212" spans="7:8" ht="15">
      <c r="G212" s="156" t="s">
        <v>1087</v>
      </c>
      <c r="H212" s="157" t="s">
        <v>1088</v>
      </c>
    </row>
    <row r="213" spans="7:8" ht="15">
      <c r="G213" s="156" t="s">
        <v>1089</v>
      </c>
      <c r="H213" s="157" t="s">
        <v>1090</v>
      </c>
    </row>
    <row r="214" spans="7:8" ht="15">
      <c r="G214" s="156" t="s">
        <v>1091</v>
      </c>
      <c r="H214" s="157" t="s">
        <v>1092</v>
      </c>
    </row>
    <row r="215" spans="7:8" ht="15">
      <c r="G215" s="156" t="s">
        <v>1093</v>
      </c>
      <c r="H215" s="157" t="s">
        <v>1094</v>
      </c>
    </row>
    <row r="216" spans="7:8" ht="15">
      <c r="G216" s="156" t="s">
        <v>1095</v>
      </c>
      <c r="H216" s="157" t="s">
        <v>1096</v>
      </c>
    </row>
    <row r="217" spans="7:8" ht="15">
      <c r="G217" s="156" t="s">
        <v>1097</v>
      </c>
      <c r="H217" s="157" t="s">
        <v>1098</v>
      </c>
    </row>
    <row r="218" spans="7:8" ht="15">
      <c r="G218" s="156" t="s">
        <v>1099</v>
      </c>
      <c r="H218" s="157" t="s">
        <v>1100</v>
      </c>
    </row>
    <row r="219" spans="7:8" ht="15">
      <c r="G219" s="156" t="s">
        <v>1101</v>
      </c>
      <c r="H219" s="157" t="s">
        <v>1102</v>
      </c>
    </row>
    <row r="220" spans="7:8" ht="15">
      <c r="G220" s="156" t="s">
        <v>1103</v>
      </c>
      <c r="H220" s="157" t="s">
        <v>1104</v>
      </c>
    </row>
    <row r="221" spans="7:8" ht="15">
      <c r="G221" s="156" t="s">
        <v>1105</v>
      </c>
      <c r="H221" s="157" t="s">
        <v>1106</v>
      </c>
    </row>
    <row r="222" spans="7:8" ht="15">
      <c r="G222" s="156" t="s">
        <v>1107</v>
      </c>
      <c r="H222" s="157" t="s">
        <v>1108</v>
      </c>
    </row>
    <row r="223" spans="7:8" ht="15">
      <c r="G223" s="156" t="s">
        <v>1109</v>
      </c>
      <c r="H223" s="157" t="s">
        <v>1110</v>
      </c>
    </row>
    <row r="224" spans="7:8" ht="15">
      <c r="G224" s="156" t="s">
        <v>1111</v>
      </c>
      <c r="H224" s="157" t="s">
        <v>1112</v>
      </c>
    </row>
    <row r="225" spans="7:8" ht="15">
      <c r="G225" s="156" t="s">
        <v>1113</v>
      </c>
      <c r="H225" s="157" t="s">
        <v>1114</v>
      </c>
    </row>
    <row r="226" spans="7:8" ht="15">
      <c r="G226" s="156" t="s">
        <v>1115</v>
      </c>
      <c r="H226" s="157" t="s">
        <v>1116</v>
      </c>
    </row>
    <row r="227" spans="7:8" ht="15">
      <c r="G227" s="156" t="s">
        <v>1117</v>
      </c>
      <c r="H227" s="157" t="s">
        <v>1118</v>
      </c>
    </row>
    <row r="228" spans="7:8" ht="15">
      <c r="G228" s="156" t="s">
        <v>1119</v>
      </c>
      <c r="H228" s="157" t="s">
        <v>1120</v>
      </c>
    </row>
    <row r="229" spans="7:8" ht="15">
      <c r="G229" s="156" t="s">
        <v>1121</v>
      </c>
      <c r="H229" s="157" t="s">
        <v>1122</v>
      </c>
    </row>
    <row r="230" spans="7:8" ht="15">
      <c r="G230" s="156" t="s">
        <v>1123</v>
      </c>
      <c r="H230" s="157" t="s">
        <v>1124</v>
      </c>
    </row>
    <row r="231" spans="7:8" ht="15">
      <c r="G231" s="156" t="s">
        <v>1125</v>
      </c>
      <c r="H231" s="157" t="s">
        <v>1126</v>
      </c>
    </row>
    <row r="232" spans="7:8" ht="15">
      <c r="G232" s="156" t="s">
        <v>1127</v>
      </c>
      <c r="H232" s="157" t="s">
        <v>1128</v>
      </c>
    </row>
    <row r="233" spans="7:8" ht="15">
      <c r="G233" s="156" t="s">
        <v>1129</v>
      </c>
      <c r="H233" s="157" t="s">
        <v>1130</v>
      </c>
    </row>
    <row r="234" spans="7:8" ht="15">
      <c r="G234" s="156" t="s">
        <v>1131</v>
      </c>
      <c r="H234" s="157" t="s">
        <v>1132</v>
      </c>
    </row>
    <row r="235" spans="7:8" ht="15">
      <c r="G235" s="156" t="s">
        <v>1133</v>
      </c>
      <c r="H235" s="157" t="s">
        <v>1134</v>
      </c>
    </row>
    <row r="236" spans="7:8" ht="15">
      <c r="G236" s="156" t="s">
        <v>1135</v>
      </c>
      <c r="H236" s="157" t="s">
        <v>1136</v>
      </c>
    </row>
    <row r="237" spans="7:8" ht="15">
      <c r="G237" s="156" t="s">
        <v>1137</v>
      </c>
      <c r="H237" s="157" t="s">
        <v>1138</v>
      </c>
    </row>
    <row r="238" spans="7:8" ht="15">
      <c r="G238" s="156" t="s">
        <v>1139</v>
      </c>
      <c r="H238" s="157" t="s">
        <v>1140</v>
      </c>
    </row>
    <row r="239" spans="7:8" ht="15">
      <c r="G239" s="156" t="s">
        <v>1141</v>
      </c>
      <c r="H239" s="157" t="s">
        <v>1142</v>
      </c>
    </row>
    <row r="240" spans="7:8" ht="15">
      <c r="G240" s="156" t="s">
        <v>1143</v>
      </c>
      <c r="H240" s="157" t="s">
        <v>1144</v>
      </c>
    </row>
    <row r="241" spans="7:8" ht="15">
      <c r="G241" s="156" t="s">
        <v>1145</v>
      </c>
      <c r="H241" s="157" t="s">
        <v>1146</v>
      </c>
    </row>
    <row r="242" spans="7:8" ht="15">
      <c r="G242" s="156" t="s">
        <v>1147</v>
      </c>
      <c r="H242" s="157" t="s">
        <v>1148</v>
      </c>
    </row>
    <row r="243" spans="7:8" ht="15">
      <c r="G243" s="156" t="s">
        <v>1149</v>
      </c>
      <c r="H243" s="157" t="s">
        <v>1150</v>
      </c>
    </row>
    <row r="244" spans="7:8" ht="15">
      <c r="G244" s="156" t="s">
        <v>1151</v>
      </c>
      <c r="H244" s="157" t="s">
        <v>1152</v>
      </c>
    </row>
    <row r="245" spans="7:8" ht="15">
      <c r="G245" s="156" t="s">
        <v>1153</v>
      </c>
      <c r="H245" s="157" t="s">
        <v>1154</v>
      </c>
    </row>
    <row r="246" spans="7:8" ht="15">
      <c r="G246" s="156" t="s">
        <v>1155</v>
      </c>
      <c r="H246" s="157" t="s">
        <v>1156</v>
      </c>
    </row>
    <row r="247" spans="7:8" ht="15">
      <c r="G247" s="156" t="s">
        <v>1157</v>
      </c>
      <c r="H247" s="157" t="s">
        <v>1158</v>
      </c>
    </row>
    <row r="248" spans="7:8" ht="15">
      <c r="G248" s="156" t="s">
        <v>1159</v>
      </c>
      <c r="H248" s="157" t="s">
        <v>1160</v>
      </c>
    </row>
    <row r="249" spans="7:8" ht="15">
      <c r="G249" s="156" t="s">
        <v>1161</v>
      </c>
      <c r="H249" s="157" t="s">
        <v>1162</v>
      </c>
    </row>
    <row r="250" spans="7:8" ht="15">
      <c r="G250" s="156" t="s">
        <v>1163</v>
      </c>
      <c r="H250" s="157" t="s">
        <v>1164</v>
      </c>
    </row>
    <row r="251" spans="7:8" ht="15">
      <c r="G251" s="156" t="s">
        <v>1165</v>
      </c>
      <c r="H251" s="157" t="s">
        <v>1166</v>
      </c>
    </row>
    <row r="252" spans="7:8" ht="15">
      <c r="G252" s="156" t="s">
        <v>1167</v>
      </c>
      <c r="H252" s="157" t="s">
        <v>1168</v>
      </c>
    </row>
    <row r="253" spans="7:8" ht="15">
      <c r="G253" s="156" t="s">
        <v>1169</v>
      </c>
      <c r="H253" s="157" t="s">
        <v>1170</v>
      </c>
    </row>
    <row r="254" spans="7:8" ht="15">
      <c r="G254" s="156" t="s">
        <v>1171</v>
      </c>
      <c r="H254" s="157" t="s">
        <v>1172</v>
      </c>
    </row>
    <row r="255" spans="7:8" ht="15">
      <c r="G255" s="156" t="s">
        <v>1173</v>
      </c>
      <c r="H255" s="157" t="s">
        <v>1174</v>
      </c>
    </row>
    <row r="256" spans="7:8" ht="15">
      <c r="G256" s="156" t="s">
        <v>1175</v>
      </c>
      <c r="H256" s="157" t="s">
        <v>1176</v>
      </c>
    </row>
    <row r="257" spans="7:8" ht="15">
      <c r="G257" s="156" t="s">
        <v>1177</v>
      </c>
      <c r="H257" s="157" t="s">
        <v>1178</v>
      </c>
    </row>
    <row r="258" spans="7:8" ht="15">
      <c r="G258" s="156" t="s">
        <v>1179</v>
      </c>
      <c r="H258" s="157" t="s">
        <v>1180</v>
      </c>
    </row>
    <row r="259" spans="7:8" ht="15">
      <c r="G259" s="156" t="s">
        <v>1181</v>
      </c>
      <c r="H259" s="157" t="s">
        <v>1182</v>
      </c>
    </row>
    <row r="260" spans="7:8" ht="15">
      <c r="G260" s="156" t="s">
        <v>1183</v>
      </c>
      <c r="H260" s="157" t="s">
        <v>1184</v>
      </c>
    </row>
    <row r="261" spans="7:8" ht="15">
      <c r="G261" s="156" t="s">
        <v>1185</v>
      </c>
      <c r="H261" s="157" t="s">
        <v>1186</v>
      </c>
    </row>
    <row r="262" spans="7:8" ht="15">
      <c r="G262" s="156" t="s">
        <v>1187</v>
      </c>
      <c r="H262" s="157" t="s">
        <v>1188</v>
      </c>
    </row>
    <row r="263" spans="7:8" ht="15">
      <c r="G263" s="156" t="s">
        <v>1189</v>
      </c>
      <c r="H263" s="157" t="s">
        <v>1190</v>
      </c>
    </row>
    <row r="264" spans="7:8" ht="15">
      <c r="G264" s="156" t="s">
        <v>1191</v>
      </c>
      <c r="H264" s="157" t="s">
        <v>1192</v>
      </c>
    </row>
    <row r="265" spans="7:8" ht="15">
      <c r="G265" s="156" t="s">
        <v>1193</v>
      </c>
      <c r="H265" s="157" t="s">
        <v>1194</v>
      </c>
    </row>
    <row r="266" spans="7:8" ht="15">
      <c r="G266" s="156" t="s">
        <v>1195</v>
      </c>
      <c r="H266" s="157" t="s">
        <v>1196</v>
      </c>
    </row>
    <row r="267" spans="7:8" ht="15">
      <c r="G267" s="156" t="s">
        <v>1197</v>
      </c>
      <c r="H267" s="157" t="s">
        <v>1198</v>
      </c>
    </row>
    <row r="268" spans="7:8" ht="15">
      <c r="G268" s="156" t="s">
        <v>1199</v>
      </c>
      <c r="H268" s="157" t="s">
        <v>1200</v>
      </c>
    </row>
    <row r="269" spans="7:8" ht="15">
      <c r="G269" s="156" t="s">
        <v>1201</v>
      </c>
      <c r="H269" s="157" t="s">
        <v>1202</v>
      </c>
    </row>
    <row r="270" spans="7:8" ht="15">
      <c r="G270" s="156" t="s">
        <v>1203</v>
      </c>
      <c r="H270" s="157" t="s">
        <v>1204</v>
      </c>
    </row>
    <row r="271" spans="7:8" ht="15">
      <c r="G271" s="156" t="s">
        <v>1205</v>
      </c>
      <c r="H271" s="157" t="s">
        <v>1206</v>
      </c>
    </row>
    <row r="272" spans="7:8" ht="15">
      <c r="G272" s="156" t="s">
        <v>1207</v>
      </c>
      <c r="H272" s="157" t="s">
        <v>1208</v>
      </c>
    </row>
    <row r="273" spans="7:8" ht="15">
      <c r="G273" s="156" t="s">
        <v>1209</v>
      </c>
      <c r="H273" s="157" t="s">
        <v>1210</v>
      </c>
    </row>
    <row r="274" spans="7:8" ht="15">
      <c r="G274" s="156" t="s">
        <v>1211</v>
      </c>
      <c r="H274" s="157" t="s">
        <v>1212</v>
      </c>
    </row>
    <row r="275" spans="7:8" ht="15">
      <c r="G275" s="156" t="s">
        <v>1213</v>
      </c>
      <c r="H275" s="157" t="s">
        <v>1214</v>
      </c>
    </row>
    <row r="276" spans="7:8" ht="15">
      <c r="G276" s="156" t="s">
        <v>1215</v>
      </c>
      <c r="H276" s="157" t="s">
        <v>1216</v>
      </c>
    </row>
    <row r="277" spans="7:8" ht="15">
      <c r="G277" s="156" t="s">
        <v>1217</v>
      </c>
      <c r="H277" s="157" t="s">
        <v>1218</v>
      </c>
    </row>
    <row r="278" spans="7:8" ht="15">
      <c r="G278" s="156" t="s">
        <v>1219</v>
      </c>
      <c r="H278" s="157" t="s">
        <v>1220</v>
      </c>
    </row>
    <row r="279" spans="7:8" ht="15">
      <c r="G279" s="156" t="s">
        <v>1221</v>
      </c>
      <c r="H279" s="157" t="s">
        <v>1222</v>
      </c>
    </row>
    <row r="280" spans="7:8" ht="15">
      <c r="G280" s="156" t="s">
        <v>1223</v>
      </c>
      <c r="H280" s="157" t="s">
        <v>1224</v>
      </c>
    </row>
    <row r="281" spans="7:8" ht="15">
      <c r="G281" s="156" t="s">
        <v>1225</v>
      </c>
      <c r="H281" s="157" t="s">
        <v>1226</v>
      </c>
    </row>
    <row r="282" spans="7:8" ht="15">
      <c r="G282" s="156" t="s">
        <v>1227</v>
      </c>
      <c r="H282" s="157" t="s">
        <v>1228</v>
      </c>
    </row>
    <row r="283" spans="7:8" ht="15">
      <c r="G283" s="156" t="s">
        <v>1229</v>
      </c>
      <c r="H283" s="157" t="s">
        <v>1230</v>
      </c>
    </row>
    <row r="284" spans="7:8" ht="15">
      <c r="G284" s="156" t="s">
        <v>1231</v>
      </c>
      <c r="H284" s="157" t="s">
        <v>1232</v>
      </c>
    </row>
    <row r="285" spans="7:8" ht="15">
      <c r="G285" s="156" t="s">
        <v>1233</v>
      </c>
      <c r="H285" s="157" t="s">
        <v>1234</v>
      </c>
    </row>
    <row r="286" spans="7:8" ht="15">
      <c r="G286" s="156" t="s">
        <v>1235</v>
      </c>
      <c r="H286" s="157" t="s">
        <v>1236</v>
      </c>
    </row>
    <row r="287" spans="7:8" ht="15">
      <c r="G287" s="156" t="s">
        <v>1237</v>
      </c>
      <c r="H287" s="157" t="s">
        <v>1238</v>
      </c>
    </row>
    <row r="288" spans="7:8" ht="15">
      <c r="G288" s="156" t="s">
        <v>1239</v>
      </c>
      <c r="H288" s="157" t="s">
        <v>1240</v>
      </c>
    </row>
    <row r="289" spans="7:8" ht="15">
      <c r="G289" s="156" t="s">
        <v>1241</v>
      </c>
      <c r="H289" s="157" t="s">
        <v>1242</v>
      </c>
    </row>
    <row r="290" spans="7:8" ht="15">
      <c r="G290" s="156" t="s">
        <v>1243</v>
      </c>
      <c r="H290" s="157" t="s">
        <v>1244</v>
      </c>
    </row>
    <row r="291" spans="7:8" ht="15">
      <c r="G291" s="156" t="s">
        <v>1245</v>
      </c>
      <c r="H291" s="157" t="s">
        <v>1246</v>
      </c>
    </row>
    <row r="292" spans="7:8" ht="15">
      <c r="G292" s="156" t="s">
        <v>1247</v>
      </c>
      <c r="H292" s="157" t="s">
        <v>1248</v>
      </c>
    </row>
    <row r="293" spans="7:8" ht="15">
      <c r="G293" s="156" t="s">
        <v>1249</v>
      </c>
      <c r="H293" s="157" t="s">
        <v>1250</v>
      </c>
    </row>
    <row r="294" spans="7:8" ht="15">
      <c r="G294" s="156" t="s">
        <v>1251</v>
      </c>
      <c r="H294" s="157" t="s">
        <v>1252</v>
      </c>
    </row>
    <row r="295" spans="7:8" ht="15">
      <c r="G295" s="156" t="s">
        <v>1253</v>
      </c>
      <c r="H295" s="157" t="s">
        <v>1254</v>
      </c>
    </row>
    <row r="296" spans="7:8" ht="15">
      <c r="G296" s="156" t="s">
        <v>1255</v>
      </c>
      <c r="H296" s="157" t="s">
        <v>1256</v>
      </c>
    </row>
    <row r="297" spans="7:8" ht="15">
      <c r="G297" s="156" t="s">
        <v>1257</v>
      </c>
      <c r="H297" s="157" t="s">
        <v>1258</v>
      </c>
    </row>
    <row r="298" spans="7:8" ht="15">
      <c r="G298" s="156" t="s">
        <v>1259</v>
      </c>
      <c r="H298" s="157" t="s">
        <v>1260</v>
      </c>
    </row>
    <row r="299" spans="7:8" ht="15">
      <c r="G299" s="156" t="s">
        <v>1261</v>
      </c>
      <c r="H299" s="157" t="s">
        <v>1262</v>
      </c>
    </row>
    <row r="300" spans="7:8" ht="15">
      <c r="G300" s="156" t="s">
        <v>1263</v>
      </c>
      <c r="H300" s="157" t="s">
        <v>1264</v>
      </c>
    </row>
    <row r="301" spans="7:8" ht="15">
      <c r="G301" s="156" t="s">
        <v>1265</v>
      </c>
      <c r="H301" s="157" t="s">
        <v>1266</v>
      </c>
    </row>
    <row r="302" spans="7:8" ht="15">
      <c r="G302" s="156" t="s">
        <v>1267</v>
      </c>
      <c r="H302" s="157" t="s">
        <v>1268</v>
      </c>
    </row>
    <row r="303" spans="7:8" ht="15">
      <c r="G303" s="156" t="s">
        <v>1269</v>
      </c>
      <c r="H303" s="157" t="s">
        <v>1270</v>
      </c>
    </row>
    <row r="304" spans="7:8" ht="15">
      <c r="G304" s="156" t="s">
        <v>1271</v>
      </c>
      <c r="H304" s="157" t="s">
        <v>1272</v>
      </c>
    </row>
    <row r="305" spans="7:8" ht="15">
      <c r="G305" s="156" t="s">
        <v>1273</v>
      </c>
      <c r="H305" s="157" t="s">
        <v>1274</v>
      </c>
    </row>
    <row r="306" spans="7:8" ht="15">
      <c r="G306" s="156" t="s">
        <v>1275</v>
      </c>
      <c r="H306" s="157" t="s">
        <v>1276</v>
      </c>
    </row>
    <row r="307" spans="7:8" ht="15">
      <c r="G307" s="156" t="s">
        <v>1277</v>
      </c>
      <c r="H307" s="157" t="s">
        <v>1278</v>
      </c>
    </row>
    <row r="308" spans="7:8" ht="15">
      <c r="G308" s="156" t="s">
        <v>1279</v>
      </c>
      <c r="H308" s="157" t="s">
        <v>1280</v>
      </c>
    </row>
    <row r="309" spans="7:8" ht="15">
      <c r="G309" s="156" t="s">
        <v>1281</v>
      </c>
      <c r="H309" s="157" t="s">
        <v>1282</v>
      </c>
    </row>
    <row r="310" spans="7:8" ht="15">
      <c r="G310" s="156" t="s">
        <v>1283</v>
      </c>
      <c r="H310" s="157" t="s">
        <v>1284</v>
      </c>
    </row>
    <row r="311" spans="7:8" ht="15">
      <c r="G311" s="156" t="s">
        <v>1285</v>
      </c>
      <c r="H311" s="157" t="s">
        <v>1286</v>
      </c>
    </row>
    <row r="312" spans="7:8" ht="15">
      <c r="G312" s="156" t="s">
        <v>1287</v>
      </c>
      <c r="H312" s="157" t="s">
        <v>1288</v>
      </c>
    </row>
    <row r="313" spans="7:8" ht="15">
      <c r="G313" s="156" t="s">
        <v>1289</v>
      </c>
      <c r="H313" s="157" t="s">
        <v>1290</v>
      </c>
    </row>
    <row r="314" spans="7:8" ht="15">
      <c r="G314" s="156" t="s">
        <v>1291</v>
      </c>
      <c r="H314" s="157" t="s">
        <v>1292</v>
      </c>
    </row>
    <row r="315" spans="7:8" ht="15">
      <c r="G315" s="156" t="s">
        <v>1293</v>
      </c>
      <c r="H315" s="157" t="s">
        <v>1294</v>
      </c>
    </row>
    <row r="316" spans="7:8" ht="15">
      <c r="G316" s="156" t="s">
        <v>1295</v>
      </c>
      <c r="H316" s="157" t="s">
        <v>1296</v>
      </c>
    </row>
    <row r="317" spans="7:8" ht="15">
      <c r="G317" s="156" t="s">
        <v>1297</v>
      </c>
      <c r="H317" s="157" t="s">
        <v>1298</v>
      </c>
    </row>
    <row r="318" spans="7:8" ht="15">
      <c r="G318" s="156" t="s">
        <v>1299</v>
      </c>
      <c r="H318" s="157" t="s">
        <v>1300</v>
      </c>
    </row>
    <row r="319" spans="7:8" ht="15">
      <c r="G319" s="156" t="s">
        <v>1301</v>
      </c>
      <c r="H319" s="157" t="s">
        <v>1302</v>
      </c>
    </row>
    <row r="320" spans="7:8" ht="15">
      <c r="G320" s="156" t="s">
        <v>1303</v>
      </c>
      <c r="H320" s="157" t="s">
        <v>1304</v>
      </c>
    </row>
    <row r="321" spans="7:8" ht="15">
      <c r="G321" s="156" t="s">
        <v>1305</v>
      </c>
      <c r="H321" s="157" t="s">
        <v>1306</v>
      </c>
    </row>
    <row r="322" spans="7:8" ht="15">
      <c r="G322" s="156" t="s">
        <v>1307</v>
      </c>
      <c r="H322" s="157" t="s">
        <v>1308</v>
      </c>
    </row>
    <row r="323" spans="7:8" ht="15">
      <c r="G323" s="156" t="s">
        <v>1309</v>
      </c>
      <c r="H323" s="157" t="s">
        <v>1310</v>
      </c>
    </row>
    <row r="324" spans="7:8" ht="15">
      <c r="G324" s="156" t="s">
        <v>1311</v>
      </c>
      <c r="H324" s="157" t="s">
        <v>1312</v>
      </c>
    </row>
    <row r="325" spans="7:8" ht="15">
      <c r="G325" s="156" t="s">
        <v>1313</v>
      </c>
      <c r="H325" s="157" t="s">
        <v>1314</v>
      </c>
    </row>
    <row r="326" spans="7:8" ht="15">
      <c r="G326" s="156" t="s">
        <v>1315</v>
      </c>
      <c r="H326" s="157" t="s">
        <v>1316</v>
      </c>
    </row>
    <row r="327" spans="7:8" ht="15">
      <c r="G327" s="156" t="s">
        <v>1317</v>
      </c>
      <c r="H327" s="157" t="s">
        <v>1318</v>
      </c>
    </row>
    <row r="328" spans="7:8" ht="15">
      <c r="G328" s="156" t="s">
        <v>1319</v>
      </c>
      <c r="H328" s="157" t="s">
        <v>1320</v>
      </c>
    </row>
    <row r="329" spans="7:8" ht="15">
      <c r="G329" s="156" t="s">
        <v>1321</v>
      </c>
      <c r="H329" s="157" t="s">
        <v>1322</v>
      </c>
    </row>
    <row r="330" spans="7:8" ht="15">
      <c r="G330" s="156" t="s">
        <v>1323</v>
      </c>
      <c r="H330" s="157" t="s">
        <v>1324</v>
      </c>
    </row>
    <row r="331" spans="7:8" ht="15">
      <c r="G331" s="156" t="s">
        <v>1325</v>
      </c>
      <c r="H331" s="157" t="s">
        <v>1326</v>
      </c>
    </row>
    <row r="332" spans="7:8" ht="15">
      <c r="G332" s="156" t="s">
        <v>1327</v>
      </c>
      <c r="H332" s="157" t="s">
        <v>1328</v>
      </c>
    </row>
    <row r="333" spans="7:8" ht="15">
      <c r="G333" s="156" t="s">
        <v>1329</v>
      </c>
      <c r="H333" s="157" t="s">
        <v>1330</v>
      </c>
    </row>
    <row r="334" spans="7:8" ht="15">
      <c r="G334" s="156" t="s">
        <v>1331</v>
      </c>
      <c r="H334" s="157" t="s">
        <v>1332</v>
      </c>
    </row>
    <row r="335" spans="7:8" ht="15">
      <c r="G335" s="156" t="s">
        <v>1333</v>
      </c>
      <c r="H335" s="157" t="s">
        <v>1334</v>
      </c>
    </row>
    <row r="336" spans="7:8" ht="15">
      <c r="G336" s="156" t="s">
        <v>1335</v>
      </c>
      <c r="H336" s="157" t="s">
        <v>1336</v>
      </c>
    </row>
    <row r="337" spans="7:8" ht="15">
      <c r="G337" s="156" t="s">
        <v>1337</v>
      </c>
      <c r="H337" s="157" t="s">
        <v>1338</v>
      </c>
    </row>
    <row r="338" spans="7:8" ht="15">
      <c r="G338" s="156" t="s">
        <v>1339</v>
      </c>
      <c r="H338" s="157" t="s">
        <v>1340</v>
      </c>
    </row>
    <row r="339" spans="7:8" ht="15">
      <c r="G339" s="156" t="s">
        <v>1341</v>
      </c>
      <c r="H339" s="157" t="s">
        <v>1342</v>
      </c>
    </row>
    <row r="340" spans="7:8" ht="15">
      <c r="G340" s="156" t="s">
        <v>1343</v>
      </c>
      <c r="H340" s="157" t="s">
        <v>1344</v>
      </c>
    </row>
    <row r="341" spans="7:8" ht="15">
      <c r="G341" s="156" t="s">
        <v>1345</v>
      </c>
      <c r="H341" s="157" t="s">
        <v>1346</v>
      </c>
    </row>
    <row r="342" spans="7:8" ht="15">
      <c r="G342" s="156" t="s">
        <v>1347</v>
      </c>
      <c r="H342" s="157" t="s">
        <v>1348</v>
      </c>
    </row>
    <row r="343" spans="7:8" ht="15">
      <c r="G343" s="156" t="s">
        <v>1349</v>
      </c>
      <c r="H343" s="157" t="s">
        <v>1350</v>
      </c>
    </row>
    <row r="344" spans="7:8" ht="15">
      <c r="G344" s="156" t="s">
        <v>1351</v>
      </c>
      <c r="H344" s="157" t="s">
        <v>1352</v>
      </c>
    </row>
    <row r="345" spans="7:8" ht="15">
      <c r="G345" s="156" t="s">
        <v>1353</v>
      </c>
      <c r="H345" s="157" t="s">
        <v>1354</v>
      </c>
    </row>
    <row r="346" spans="7:8" ht="15">
      <c r="G346" s="156" t="s">
        <v>1355</v>
      </c>
      <c r="H346" s="157" t="s">
        <v>1356</v>
      </c>
    </row>
    <row r="347" spans="7:8" ht="15">
      <c r="G347" s="156" t="s">
        <v>1357</v>
      </c>
      <c r="H347" s="157" t="s">
        <v>1358</v>
      </c>
    </row>
    <row r="348" spans="7:8" ht="15">
      <c r="G348" s="156" t="s">
        <v>1359</v>
      </c>
      <c r="H348" s="157" t="s">
        <v>1360</v>
      </c>
    </row>
    <row r="349" spans="7:8" ht="15">
      <c r="G349" s="156" t="s">
        <v>1361</v>
      </c>
      <c r="H349" s="157" t="s">
        <v>1362</v>
      </c>
    </row>
    <row r="350" spans="7:8" ht="15">
      <c r="G350" s="156" t="s">
        <v>1363</v>
      </c>
      <c r="H350" s="157" t="s">
        <v>1364</v>
      </c>
    </row>
    <row r="351" spans="7:8" ht="15">
      <c r="G351" s="156" t="s">
        <v>1365</v>
      </c>
      <c r="H351" s="157" t="s">
        <v>1366</v>
      </c>
    </row>
    <row r="352" spans="7:8" ht="15">
      <c r="G352" s="156" t="s">
        <v>1367</v>
      </c>
      <c r="H352" s="157" t="s">
        <v>1368</v>
      </c>
    </row>
    <row r="353" spans="7:8" ht="15">
      <c r="G353" s="156" t="s">
        <v>1369</v>
      </c>
      <c r="H353" s="157" t="s">
        <v>1370</v>
      </c>
    </row>
    <row r="354" spans="7:8" ht="15">
      <c r="G354" s="156" t="s">
        <v>1371</v>
      </c>
      <c r="H354" s="157" t="s">
        <v>1372</v>
      </c>
    </row>
    <row r="355" spans="7:8" ht="15">
      <c r="G355" s="156" t="s">
        <v>1373</v>
      </c>
      <c r="H355" s="157" t="s">
        <v>1374</v>
      </c>
    </row>
    <row r="356" spans="7:8" ht="15">
      <c r="G356" s="156" t="s">
        <v>1375</v>
      </c>
      <c r="H356" s="157" t="s">
        <v>1376</v>
      </c>
    </row>
    <row r="357" spans="7:8" ht="15">
      <c r="G357" s="156" t="s">
        <v>1377</v>
      </c>
      <c r="H357" s="157" t="s">
        <v>1378</v>
      </c>
    </row>
    <row r="358" spans="7:8" ht="15">
      <c r="G358" s="156" t="s">
        <v>1379</v>
      </c>
      <c r="H358" s="157" t="s">
        <v>1380</v>
      </c>
    </row>
    <row r="359" spans="7:8" ht="15">
      <c r="G359" s="156" t="s">
        <v>1381</v>
      </c>
      <c r="H359" s="157" t="s">
        <v>1382</v>
      </c>
    </row>
    <row r="360" spans="7:8" ht="15">
      <c r="G360" s="156" t="s">
        <v>1383</v>
      </c>
      <c r="H360" s="157" t="s">
        <v>1384</v>
      </c>
    </row>
    <row r="361" spans="7:8" ht="15">
      <c r="G361" s="156" t="s">
        <v>1385</v>
      </c>
      <c r="H361" s="157" t="s">
        <v>1386</v>
      </c>
    </row>
    <row r="362" spans="7:8" ht="15">
      <c r="G362" s="156" t="s">
        <v>1387</v>
      </c>
      <c r="H362" s="157" t="s">
        <v>1388</v>
      </c>
    </row>
    <row r="363" spans="7:8" ht="15">
      <c r="G363" s="156" t="s">
        <v>1389</v>
      </c>
      <c r="H363" s="157" t="s">
        <v>1390</v>
      </c>
    </row>
    <row r="364" spans="7:8" ht="15">
      <c r="G364" s="156" t="s">
        <v>1391</v>
      </c>
      <c r="H364" s="157" t="s">
        <v>1392</v>
      </c>
    </row>
    <row r="365" spans="7:8" ht="15">
      <c r="G365" s="156" t="s">
        <v>1393</v>
      </c>
      <c r="H365" s="157" t="s">
        <v>1394</v>
      </c>
    </row>
    <row r="366" spans="7:8" ht="15">
      <c r="G366" s="156" t="s">
        <v>1395</v>
      </c>
      <c r="H366" s="157" t="s">
        <v>1396</v>
      </c>
    </row>
    <row r="367" spans="7:8" ht="15">
      <c r="G367" s="156" t="s">
        <v>1397</v>
      </c>
      <c r="H367" s="157" t="s">
        <v>1398</v>
      </c>
    </row>
    <row r="368" spans="7:8" ht="15">
      <c r="G368" s="156" t="s">
        <v>1399</v>
      </c>
      <c r="H368" s="157" t="s">
        <v>1400</v>
      </c>
    </row>
    <row r="369" spans="7:8" ht="15">
      <c r="G369" s="156" t="s">
        <v>1401</v>
      </c>
      <c r="H369" s="157" t="s">
        <v>1402</v>
      </c>
    </row>
    <row r="370" spans="7:8" ht="15">
      <c r="G370" s="156" t="s">
        <v>1403</v>
      </c>
      <c r="H370" s="157" t="s">
        <v>1404</v>
      </c>
    </row>
    <row r="371" spans="7:8" ht="15">
      <c r="G371" s="156" t="s">
        <v>1405</v>
      </c>
      <c r="H371" s="157" t="s">
        <v>1406</v>
      </c>
    </row>
    <row r="372" spans="7:8" ht="15">
      <c r="G372" s="156" t="s">
        <v>1407</v>
      </c>
      <c r="H372" s="157" t="s">
        <v>1408</v>
      </c>
    </row>
    <row r="373" spans="7:8" ht="15">
      <c r="G373" s="156" t="s">
        <v>1409</v>
      </c>
      <c r="H373" s="157" t="s">
        <v>1410</v>
      </c>
    </row>
    <row r="374" spans="7:8" ht="15">
      <c r="G374" s="156" t="s">
        <v>1411</v>
      </c>
      <c r="H374" s="157" t="s">
        <v>1412</v>
      </c>
    </row>
    <row r="375" spans="7:8" ht="15">
      <c r="G375" s="156" t="s">
        <v>1413</v>
      </c>
      <c r="H375" s="157" t="s">
        <v>1414</v>
      </c>
    </row>
    <row r="376" spans="7:8" ht="15">
      <c r="G376" s="156" t="s">
        <v>1415</v>
      </c>
      <c r="H376" s="157" t="s">
        <v>1416</v>
      </c>
    </row>
    <row r="377" spans="7:8" ht="15">
      <c r="G377" s="156" t="s">
        <v>1417</v>
      </c>
      <c r="H377" s="157" t="s">
        <v>1418</v>
      </c>
    </row>
    <row r="378" spans="7:8" ht="15">
      <c r="G378" s="156" t="s">
        <v>1419</v>
      </c>
      <c r="H378" s="157" t="s">
        <v>1420</v>
      </c>
    </row>
    <row r="379" spans="7:8" ht="15">
      <c r="G379" s="156" t="s">
        <v>1421</v>
      </c>
      <c r="H379" s="157" t="s">
        <v>1422</v>
      </c>
    </row>
    <row r="380" spans="7:8" ht="15">
      <c r="G380" s="156" t="s">
        <v>1423</v>
      </c>
      <c r="H380" s="157" t="s">
        <v>1424</v>
      </c>
    </row>
    <row r="381" spans="7:8" ht="15">
      <c r="G381" s="156" t="s">
        <v>1425</v>
      </c>
      <c r="H381" s="157" t="s">
        <v>1426</v>
      </c>
    </row>
    <row r="382" spans="7:8" ht="15">
      <c r="G382" s="156" t="s">
        <v>1427</v>
      </c>
      <c r="H382" s="157" t="s">
        <v>1428</v>
      </c>
    </row>
    <row r="383" spans="7:8" ht="15">
      <c r="G383" s="156" t="s">
        <v>1429</v>
      </c>
      <c r="H383" s="157" t="s">
        <v>1430</v>
      </c>
    </row>
    <row r="384" spans="7:8" ht="15">
      <c r="G384" s="156" t="s">
        <v>1431</v>
      </c>
      <c r="H384" s="157" t="s">
        <v>1432</v>
      </c>
    </row>
    <row r="385" spans="7:8" ht="15">
      <c r="G385" s="156" t="s">
        <v>1433</v>
      </c>
      <c r="H385" s="157" t="s">
        <v>1434</v>
      </c>
    </row>
    <row r="386" spans="7:8" ht="15">
      <c r="G386" s="156" t="s">
        <v>1435</v>
      </c>
      <c r="H386" s="157" t="s">
        <v>1436</v>
      </c>
    </row>
    <row r="387" spans="7:8" ht="15">
      <c r="G387" s="156" t="s">
        <v>1437</v>
      </c>
      <c r="H387" s="157" t="s">
        <v>1438</v>
      </c>
    </row>
    <row r="388" spans="7:8" ht="15">
      <c r="G388" s="156" t="s">
        <v>1439</v>
      </c>
      <c r="H388" s="157" t="s">
        <v>1440</v>
      </c>
    </row>
    <row r="389" spans="7:8" ht="15">
      <c r="G389" s="156" t="s">
        <v>1441</v>
      </c>
      <c r="H389" s="157" t="s">
        <v>1442</v>
      </c>
    </row>
    <row r="390" spans="7:8" ht="15">
      <c r="G390" s="156" t="s">
        <v>1443</v>
      </c>
      <c r="H390" s="157" t="s">
        <v>1444</v>
      </c>
    </row>
    <row r="391" spans="7:8" ht="15">
      <c r="G391" s="156" t="s">
        <v>1445</v>
      </c>
      <c r="H391" s="157" t="s">
        <v>1446</v>
      </c>
    </row>
    <row r="392" spans="7:8" ht="15">
      <c r="G392" s="156" t="s">
        <v>1447</v>
      </c>
      <c r="H392" s="157" t="s">
        <v>1448</v>
      </c>
    </row>
    <row r="393" spans="7:8" ht="15">
      <c r="G393" s="156" t="s">
        <v>1449</v>
      </c>
      <c r="H393" s="157" t="s">
        <v>1450</v>
      </c>
    </row>
    <row r="394" spans="7:8" ht="15">
      <c r="G394" s="156" t="s">
        <v>1451</v>
      </c>
      <c r="H394" s="157" t="s">
        <v>1452</v>
      </c>
    </row>
    <row r="395" spans="7:8" ht="15">
      <c r="G395" s="156" t="s">
        <v>1453</v>
      </c>
      <c r="H395" s="157" t="s">
        <v>1454</v>
      </c>
    </row>
    <row r="396" spans="7:8" ht="15">
      <c r="G396" s="156" t="s">
        <v>1455</v>
      </c>
      <c r="H396" s="157" t="s">
        <v>1456</v>
      </c>
    </row>
    <row r="397" spans="7:8" ht="15">
      <c r="G397" s="156" t="s">
        <v>1457</v>
      </c>
      <c r="H397" s="157" t="s">
        <v>1458</v>
      </c>
    </row>
    <row r="398" spans="7:8" ht="15">
      <c r="G398" s="156" t="s">
        <v>1459</v>
      </c>
      <c r="H398" s="157" t="s">
        <v>1460</v>
      </c>
    </row>
    <row r="399" spans="7:8" ht="15">
      <c r="G399" s="156" t="s">
        <v>1461</v>
      </c>
      <c r="H399" s="157" t="s">
        <v>1462</v>
      </c>
    </row>
    <row r="400" spans="7:8" ht="15">
      <c r="G400" s="156" t="s">
        <v>1463</v>
      </c>
      <c r="H400" s="157" t="s">
        <v>1464</v>
      </c>
    </row>
    <row r="401" spans="7:8" ht="15">
      <c r="G401" s="156" t="s">
        <v>1465</v>
      </c>
      <c r="H401" s="157" t="s">
        <v>1466</v>
      </c>
    </row>
    <row r="402" spans="7:8" ht="15">
      <c r="G402" s="156" t="s">
        <v>1467</v>
      </c>
      <c r="H402" s="157" t="s">
        <v>1468</v>
      </c>
    </row>
    <row r="403" spans="7:8" ht="15">
      <c r="G403" s="156" t="s">
        <v>1469</v>
      </c>
      <c r="H403" s="157" t="s">
        <v>1470</v>
      </c>
    </row>
    <row r="404" spans="7:8" ht="15">
      <c r="G404" s="156" t="s">
        <v>1471</v>
      </c>
      <c r="H404" s="157" t="s">
        <v>1472</v>
      </c>
    </row>
    <row r="405" spans="7:8" ht="15">
      <c r="G405" s="156" t="s">
        <v>1473</v>
      </c>
      <c r="H405" s="157" t="s">
        <v>1474</v>
      </c>
    </row>
    <row r="406" spans="7:8" ht="15">
      <c r="G406" s="156" t="s">
        <v>1475</v>
      </c>
      <c r="H406" s="157" t="s">
        <v>1476</v>
      </c>
    </row>
    <row r="407" spans="7:8" ht="15">
      <c r="G407" s="156" t="s">
        <v>1477</v>
      </c>
      <c r="H407" s="157" t="s">
        <v>1478</v>
      </c>
    </row>
    <row r="408" spans="7:8" ht="15">
      <c r="G408" s="156" t="s">
        <v>1479</v>
      </c>
      <c r="H408" s="157" t="s">
        <v>1480</v>
      </c>
    </row>
    <row r="409" spans="7:8" ht="15">
      <c r="G409" s="156" t="s">
        <v>1481</v>
      </c>
      <c r="H409" s="157" t="s">
        <v>1482</v>
      </c>
    </row>
    <row r="410" spans="7:8" ht="15">
      <c r="G410" s="156" t="s">
        <v>1483</v>
      </c>
      <c r="H410" s="157" t="s">
        <v>1484</v>
      </c>
    </row>
    <row r="411" spans="7:8" ht="15">
      <c r="G411" s="156" t="s">
        <v>1485</v>
      </c>
      <c r="H411" s="157" t="s">
        <v>1486</v>
      </c>
    </row>
    <row r="412" spans="7:8" ht="15">
      <c r="G412" s="156" t="s">
        <v>1487</v>
      </c>
      <c r="H412" s="157" t="s">
        <v>1488</v>
      </c>
    </row>
    <row r="413" spans="7:8" ht="15">
      <c r="G413" s="156" t="s">
        <v>1489</v>
      </c>
      <c r="H413" s="157" t="s">
        <v>1490</v>
      </c>
    </row>
    <row r="414" spans="7:8" ht="15">
      <c r="G414" s="156" t="s">
        <v>1491</v>
      </c>
      <c r="H414" s="157" t="s">
        <v>1492</v>
      </c>
    </row>
    <row r="415" spans="7:8" ht="15">
      <c r="G415" s="156" t="s">
        <v>1493</v>
      </c>
      <c r="H415" s="157" t="s">
        <v>1494</v>
      </c>
    </row>
    <row r="416" spans="7:8" ht="15">
      <c r="G416" s="156" t="s">
        <v>1495</v>
      </c>
      <c r="H416" s="157" t="s">
        <v>1496</v>
      </c>
    </row>
    <row r="417" spans="7:8" ht="15">
      <c r="G417" s="156" t="s">
        <v>1497</v>
      </c>
      <c r="H417" s="157" t="s">
        <v>1498</v>
      </c>
    </row>
    <row r="418" spans="7:8" ht="15">
      <c r="G418" s="156" t="s">
        <v>1499</v>
      </c>
      <c r="H418" s="157" t="s">
        <v>1500</v>
      </c>
    </row>
    <row r="419" spans="7:8" ht="15">
      <c r="G419" s="156" t="s">
        <v>1501</v>
      </c>
      <c r="H419" s="157" t="s">
        <v>1502</v>
      </c>
    </row>
    <row r="420" spans="7:8" ht="15">
      <c r="G420" s="156" t="s">
        <v>1503</v>
      </c>
      <c r="H420" s="157" t="s">
        <v>1504</v>
      </c>
    </row>
    <row r="421" spans="7:8" ht="15">
      <c r="G421" s="156" t="s">
        <v>1505</v>
      </c>
      <c r="H421" s="157" t="s">
        <v>1506</v>
      </c>
    </row>
    <row r="422" spans="7:8" ht="15">
      <c r="G422" s="156" t="s">
        <v>1507</v>
      </c>
      <c r="H422" s="157" t="s">
        <v>1508</v>
      </c>
    </row>
    <row r="423" spans="7:8" ht="15">
      <c r="G423" s="156" t="s">
        <v>1509</v>
      </c>
      <c r="H423" s="157" t="s">
        <v>1510</v>
      </c>
    </row>
    <row r="424" spans="7:8" ht="15">
      <c r="G424" s="156" t="s">
        <v>1511</v>
      </c>
      <c r="H424" s="157" t="s">
        <v>1512</v>
      </c>
    </row>
    <row r="425" spans="7:8" ht="15">
      <c r="G425" s="156" t="s">
        <v>1513</v>
      </c>
      <c r="H425" s="157" t="s">
        <v>1514</v>
      </c>
    </row>
    <row r="426" spans="7:8" ht="15">
      <c r="G426" s="156" t="s">
        <v>1515</v>
      </c>
      <c r="H426" s="157" t="s">
        <v>1516</v>
      </c>
    </row>
    <row r="427" spans="7:8" ht="15">
      <c r="G427" s="156" t="s">
        <v>1517</v>
      </c>
      <c r="H427" s="157" t="s">
        <v>1518</v>
      </c>
    </row>
    <row r="428" spans="7:8" ht="15">
      <c r="G428" s="156" t="s">
        <v>1519</v>
      </c>
      <c r="H428" s="157" t="s">
        <v>1520</v>
      </c>
    </row>
    <row r="429" spans="7:8" ht="15">
      <c r="G429" s="156" t="s">
        <v>1521</v>
      </c>
      <c r="H429" s="157" t="s">
        <v>1522</v>
      </c>
    </row>
    <row r="430" spans="7:8" ht="15">
      <c r="G430" s="156" t="s">
        <v>1523</v>
      </c>
      <c r="H430" s="157" t="s">
        <v>1524</v>
      </c>
    </row>
    <row r="431" spans="7:8" ht="15">
      <c r="G431" s="156" t="s">
        <v>1525</v>
      </c>
      <c r="H431" s="157" t="s">
        <v>1526</v>
      </c>
    </row>
    <row r="432" spans="7:8" ht="15">
      <c r="G432" s="156" t="s">
        <v>1527</v>
      </c>
      <c r="H432" s="157" t="s">
        <v>1528</v>
      </c>
    </row>
    <row r="433" spans="7:8" ht="15">
      <c r="G433" s="156" t="s">
        <v>1529</v>
      </c>
      <c r="H433" s="157" t="s">
        <v>1530</v>
      </c>
    </row>
    <row r="434" spans="7:8" ht="15">
      <c r="G434" s="156" t="s">
        <v>1531</v>
      </c>
      <c r="H434" s="157" t="s">
        <v>1532</v>
      </c>
    </row>
    <row r="435" spans="7:8" ht="15">
      <c r="G435" s="156" t="s">
        <v>1533</v>
      </c>
      <c r="H435" s="157" t="s">
        <v>1534</v>
      </c>
    </row>
    <row r="436" spans="7:8" ht="15">
      <c r="G436" s="156" t="s">
        <v>1535</v>
      </c>
      <c r="H436" s="157" t="s">
        <v>1536</v>
      </c>
    </row>
    <row r="437" spans="7:8" ht="15">
      <c r="G437" s="156" t="s">
        <v>1537</v>
      </c>
      <c r="H437" s="157" t="s">
        <v>1538</v>
      </c>
    </row>
    <row r="438" spans="7:8" ht="15">
      <c r="G438" s="156" t="s">
        <v>1539</v>
      </c>
      <c r="H438" s="157" t="s">
        <v>1540</v>
      </c>
    </row>
    <row r="439" spans="7:8" ht="15">
      <c r="G439" s="156" t="s">
        <v>1541</v>
      </c>
      <c r="H439" s="157" t="s">
        <v>1542</v>
      </c>
    </row>
    <row r="440" spans="7:8" ht="15">
      <c r="G440" s="156" t="s">
        <v>1543</v>
      </c>
      <c r="H440" s="157" t="s">
        <v>1544</v>
      </c>
    </row>
    <row r="441" spans="7:8" ht="15">
      <c r="G441" s="156" t="s">
        <v>1545</v>
      </c>
      <c r="H441" s="157" t="s">
        <v>1546</v>
      </c>
    </row>
    <row r="442" spans="7:8" ht="15">
      <c r="G442" s="156" t="s">
        <v>1547</v>
      </c>
      <c r="H442" s="157" t="s">
        <v>1548</v>
      </c>
    </row>
    <row r="443" spans="7:8" ht="15">
      <c r="G443" s="156" t="s">
        <v>1549</v>
      </c>
      <c r="H443" s="157" t="s">
        <v>1550</v>
      </c>
    </row>
    <row r="444" spans="7:8" ht="15">
      <c r="G444" s="156" t="s">
        <v>1551</v>
      </c>
      <c r="H444" s="157" t="s">
        <v>1552</v>
      </c>
    </row>
    <row r="445" spans="7:8" ht="15">
      <c r="G445" s="156" t="s">
        <v>1553</v>
      </c>
      <c r="H445" s="157" t="s">
        <v>1554</v>
      </c>
    </row>
    <row r="446" spans="7:8" ht="15">
      <c r="G446" s="156" t="s">
        <v>1555</v>
      </c>
      <c r="H446" s="157" t="s">
        <v>1556</v>
      </c>
    </row>
    <row r="447" spans="7:8" ht="15">
      <c r="G447" s="156" t="s">
        <v>1557</v>
      </c>
      <c r="H447" s="157" t="s">
        <v>1558</v>
      </c>
    </row>
    <row r="448" spans="7:8" ht="15">
      <c r="G448" s="156" t="s">
        <v>1559</v>
      </c>
      <c r="H448" s="157" t="s">
        <v>1560</v>
      </c>
    </row>
    <row r="449" spans="7:8" ht="15">
      <c r="G449" s="156" t="s">
        <v>1561</v>
      </c>
      <c r="H449" s="157" t="s">
        <v>1562</v>
      </c>
    </row>
    <row r="450" spans="7:8" ht="15">
      <c r="G450" s="156" t="s">
        <v>1563</v>
      </c>
      <c r="H450" s="157" t="s">
        <v>1564</v>
      </c>
    </row>
    <row r="451" spans="7:8" ht="15">
      <c r="G451" s="156" t="s">
        <v>1565</v>
      </c>
      <c r="H451" s="157" t="s">
        <v>1566</v>
      </c>
    </row>
    <row r="452" spans="7:8" ht="15">
      <c r="G452" s="156" t="s">
        <v>1567</v>
      </c>
      <c r="H452" s="157" t="s">
        <v>1568</v>
      </c>
    </row>
    <row r="453" spans="7:8" ht="15">
      <c r="G453" s="156" t="s">
        <v>1569</v>
      </c>
      <c r="H453" s="157" t="s">
        <v>1570</v>
      </c>
    </row>
    <row r="454" spans="7:8" ht="15">
      <c r="G454" s="156" t="s">
        <v>1571</v>
      </c>
      <c r="H454" s="157" t="s">
        <v>1572</v>
      </c>
    </row>
    <row r="455" spans="7:8" ht="15">
      <c r="G455" s="156" t="s">
        <v>1573</v>
      </c>
      <c r="H455" s="157" t="s">
        <v>1574</v>
      </c>
    </row>
    <row r="456" spans="7:8" ht="15">
      <c r="G456" s="156" t="s">
        <v>1575</v>
      </c>
      <c r="H456" s="157" t="s">
        <v>1576</v>
      </c>
    </row>
    <row r="457" spans="7:8" ht="15">
      <c r="G457" s="156" t="s">
        <v>1577</v>
      </c>
      <c r="H457" s="157" t="s">
        <v>1578</v>
      </c>
    </row>
    <row r="458" spans="7:8" ht="15">
      <c r="G458" s="156" t="s">
        <v>1579</v>
      </c>
      <c r="H458" s="157" t="s">
        <v>1580</v>
      </c>
    </row>
    <row r="459" spans="7:8" ht="15">
      <c r="G459" s="156" t="s">
        <v>1581</v>
      </c>
      <c r="H459" s="157" t="s">
        <v>1582</v>
      </c>
    </row>
    <row r="460" spans="7:8" ht="15">
      <c r="G460" s="156" t="s">
        <v>1583</v>
      </c>
      <c r="H460" s="157" t="s">
        <v>1584</v>
      </c>
    </row>
    <row r="461" spans="7:8" ht="15">
      <c r="G461" s="156" t="s">
        <v>1585</v>
      </c>
      <c r="H461" s="157" t="s">
        <v>1586</v>
      </c>
    </row>
    <row r="462" spans="7:8" ht="15">
      <c r="G462" s="156" t="s">
        <v>1587</v>
      </c>
      <c r="H462" s="157" t="s">
        <v>1588</v>
      </c>
    </row>
    <row r="463" spans="7:8" ht="15">
      <c r="G463" s="156" t="s">
        <v>1589</v>
      </c>
      <c r="H463" s="157" t="s">
        <v>1590</v>
      </c>
    </row>
    <row r="464" spans="7:8" ht="15">
      <c r="G464" s="156" t="s">
        <v>1591</v>
      </c>
      <c r="H464" s="157" t="s">
        <v>1592</v>
      </c>
    </row>
    <row r="465" spans="7:8" ht="15">
      <c r="G465" s="156" t="s">
        <v>1593</v>
      </c>
      <c r="H465" s="157" t="s">
        <v>1594</v>
      </c>
    </row>
    <row r="466" spans="7:8" ht="15">
      <c r="G466" s="156" t="s">
        <v>1595</v>
      </c>
      <c r="H466" s="157" t="s">
        <v>1596</v>
      </c>
    </row>
    <row r="467" spans="7:8" ht="15">
      <c r="G467" s="156" t="s">
        <v>1597</v>
      </c>
      <c r="H467" s="157" t="s">
        <v>1598</v>
      </c>
    </row>
    <row r="468" spans="7:8" ht="15">
      <c r="G468" s="156" t="s">
        <v>1599</v>
      </c>
      <c r="H468" s="157" t="s">
        <v>1600</v>
      </c>
    </row>
    <row r="469" spans="7:8" ht="15">
      <c r="G469" s="156" t="s">
        <v>1601</v>
      </c>
      <c r="H469" s="157" t="s">
        <v>1602</v>
      </c>
    </row>
    <row r="470" spans="7:8" ht="15">
      <c r="G470" s="156" t="s">
        <v>1603</v>
      </c>
      <c r="H470" s="157" t="s">
        <v>1604</v>
      </c>
    </row>
    <row r="471" spans="7:8" ht="15">
      <c r="G471" s="156" t="s">
        <v>1605</v>
      </c>
      <c r="H471" s="157" t="s">
        <v>1606</v>
      </c>
    </row>
    <row r="472" spans="7:8" ht="15">
      <c r="G472" s="156" t="s">
        <v>1607</v>
      </c>
      <c r="H472" s="157" t="s">
        <v>1608</v>
      </c>
    </row>
    <row r="473" spans="7:8" ht="15">
      <c r="G473" s="156" t="s">
        <v>1609</v>
      </c>
      <c r="H473" s="157" t="s">
        <v>1610</v>
      </c>
    </row>
    <row r="474" spans="7:8" ht="15">
      <c r="G474" s="156" t="s">
        <v>1611</v>
      </c>
      <c r="H474" s="157" t="s">
        <v>1612</v>
      </c>
    </row>
    <row r="475" spans="7:8" ht="15">
      <c r="G475" s="156" t="s">
        <v>1613</v>
      </c>
      <c r="H475" s="157" t="s">
        <v>1614</v>
      </c>
    </row>
    <row r="476" spans="7:8" ht="15">
      <c r="G476" s="156" t="s">
        <v>1615</v>
      </c>
      <c r="H476" s="157" t="s">
        <v>1616</v>
      </c>
    </row>
    <row r="477" spans="7:8" ht="15">
      <c r="G477" s="156" t="s">
        <v>1617</v>
      </c>
      <c r="H477" s="157" t="s">
        <v>1618</v>
      </c>
    </row>
    <row r="478" spans="7:8" ht="15">
      <c r="G478" s="156" t="s">
        <v>1619</v>
      </c>
      <c r="H478" s="157" t="s">
        <v>1620</v>
      </c>
    </row>
    <row r="479" spans="7:8" ht="15">
      <c r="G479" s="156" t="s">
        <v>1621</v>
      </c>
      <c r="H479" s="157" t="s">
        <v>1622</v>
      </c>
    </row>
    <row r="480" spans="7:8" ht="15">
      <c r="G480" s="156" t="s">
        <v>1623</v>
      </c>
      <c r="H480" s="157" t="s">
        <v>1624</v>
      </c>
    </row>
    <row r="481" spans="7:8" ht="15">
      <c r="G481" s="156" t="s">
        <v>1625</v>
      </c>
      <c r="H481" s="157" t="s">
        <v>1626</v>
      </c>
    </row>
    <row r="482" spans="7:8" ht="15">
      <c r="G482" s="156" t="s">
        <v>1627</v>
      </c>
      <c r="H482" s="157" t="s">
        <v>1628</v>
      </c>
    </row>
    <row r="483" spans="7:8" ht="15">
      <c r="G483" s="156" t="s">
        <v>1629</v>
      </c>
      <c r="H483" s="157" t="s">
        <v>1630</v>
      </c>
    </row>
    <row r="484" spans="7:8" ht="15">
      <c r="G484" s="156" t="s">
        <v>1631</v>
      </c>
      <c r="H484" s="157" t="s">
        <v>1632</v>
      </c>
    </row>
    <row r="485" spans="7:8" ht="15">
      <c r="G485" s="156" t="s">
        <v>1633</v>
      </c>
      <c r="H485" s="157" t="s">
        <v>1634</v>
      </c>
    </row>
    <row r="486" spans="7:8" ht="15">
      <c r="G486" s="156" t="s">
        <v>1635</v>
      </c>
      <c r="H486" s="157" t="s">
        <v>1636</v>
      </c>
    </row>
    <row r="487" spans="7:8" ht="15">
      <c r="G487" s="156" t="s">
        <v>1637</v>
      </c>
      <c r="H487" s="157" t="s">
        <v>1638</v>
      </c>
    </row>
    <row r="488" spans="7:8" ht="15">
      <c r="G488" s="156" t="s">
        <v>1639</v>
      </c>
      <c r="H488" s="157" t="s">
        <v>1640</v>
      </c>
    </row>
    <row r="489" spans="7:8" ht="15">
      <c r="G489" s="156" t="s">
        <v>1641</v>
      </c>
      <c r="H489" s="157" t="s">
        <v>1642</v>
      </c>
    </row>
    <row r="490" spans="7:8" ht="15">
      <c r="G490" s="156" t="s">
        <v>1643</v>
      </c>
      <c r="H490" s="157" t="s">
        <v>1644</v>
      </c>
    </row>
    <row r="491" spans="7:8" ht="15">
      <c r="G491" s="156" t="s">
        <v>1645</v>
      </c>
      <c r="H491" s="157" t="s">
        <v>1646</v>
      </c>
    </row>
    <row r="492" spans="7:8" ht="15">
      <c r="G492" s="156" t="s">
        <v>1647</v>
      </c>
      <c r="H492" s="157" t="s">
        <v>1648</v>
      </c>
    </row>
    <row r="493" spans="7:8" ht="15">
      <c r="G493" s="156" t="s">
        <v>1649</v>
      </c>
      <c r="H493" s="157" t="s">
        <v>1650</v>
      </c>
    </row>
    <row r="494" spans="7:8" ht="15">
      <c r="G494" s="156" t="s">
        <v>1651</v>
      </c>
      <c r="H494" s="157" t="s">
        <v>1652</v>
      </c>
    </row>
    <row r="495" spans="7:8" ht="15">
      <c r="G495" s="156" t="s">
        <v>1653</v>
      </c>
      <c r="H495" s="157" t="s">
        <v>1654</v>
      </c>
    </row>
    <row r="496" spans="7:8" ht="15">
      <c r="G496" s="156" t="s">
        <v>1655</v>
      </c>
      <c r="H496" s="157" t="s">
        <v>1656</v>
      </c>
    </row>
    <row r="497" spans="7:8" ht="15">
      <c r="G497" s="156" t="s">
        <v>1657</v>
      </c>
      <c r="H497" s="157" t="s">
        <v>1658</v>
      </c>
    </row>
    <row r="498" spans="7:8" ht="15">
      <c r="G498" s="156" t="s">
        <v>1659</v>
      </c>
      <c r="H498" s="157" t="s">
        <v>1660</v>
      </c>
    </row>
    <row r="499" spans="7:8" ht="15">
      <c r="G499" s="156" t="s">
        <v>1661</v>
      </c>
      <c r="H499" s="157" t="s">
        <v>1662</v>
      </c>
    </row>
    <row r="500" spans="7:8" ht="15">
      <c r="G500" s="156" t="s">
        <v>1663</v>
      </c>
      <c r="H500" s="157" t="s">
        <v>1664</v>
      </c>
    </row>
    <row r="501" spans="7:8" ht="15">
      <c r="G501" s="156" t="s">
        <v>1665</v>
      </c>
      <c r="H501" s="157" t="s">
        <v>1666</v>
      </c>
    </row>
    <row r="502" spans="7:8" ht="15">
      <c r="G502" s="156" t="s">
        <v>1667</v>
      </c>
      <c r="H502" s="157" t="s">
        <v>1668</v>
      </c>
    </row>
    <row r="503" spans="7:8" ht="15">
      <c r="G503" s="156" t="s">
        <v>1669</v>
      </c>
      <c r="H503" s="157" t="s">
        <v>1670</v>
      </c>
    </row>
    <row r="504" spans="7:8" ht="15">
      <c r="G504" s="156" t="s">
        <v>1671</v>
      </c>
      <c r="H504" s="157" t="s">
        <v>1672</v>
      </c>
    </row>
    <row r="505" spans="7:8" ht="15">
      <c r="G505" s="156" t="s">
        <v>1673</v>
      </c>
      <c r="H505" s="157" t="s">
        <v>1674</v>
      </c>
    </row>
    <row r="506" spans="7:8" ht="15">
      <c r="G506" s="156" t="s">
        <v>1675</v>
      </c>
      <c r="H506" s="157" t="s">
        <v>1676</v>
      </c>
    </row>
    <row r="507" spans="7:8" ht="15">
      <c r="G507" s="156" t="s">
        <v>1677</v>
      </c>
      <c r="H507" s="157" t="s">
        <v>1678</v>
      </c>
    </row>
    <row r="508" spans="7:8" ht="15">
      <c r="G508" s="156" t="s">
        <v>1679</v>
      </c>
      <c r="H508" s="157" t="s">
        <v>1680</v>
      </c>
    </row>
    <row r="509" spans="7:8" ht="15">
      <c r="G509" s="156" t="s">
        <v>1681</v>
      </c>
      <c r="H509" s="157" t="s">
        <v>1682</v>
      </c>
    </row>
    <row r="510" spans="7:8" ht="15">
      <c r="G510" s="156" t="s">
        <v>1683</v>
      </c>
      <c r="H510" s="157" t="s">
        <v>1684</v>
      </c>
    </row>
    <row r="511" spans="7:8" ht="15">
      <c r="G511" s="156" t="s">
        <v>1685</v>
      </c>
      <c r="H511" s="157" t="s">
        <v>1686</v>
      </c>
    </row>
    <row r="512" spans="7:8" ht="15">
      <c r="G512" s="156" t="s">
        <v>1687</v>
      </c>
      <c r="H512" s="157" t="s">
        <v>1688</v>
      </c>
    </row>
    <row r="513" spans="7:8" ht="15">
      <c r="G513" s="156" t="s">
        <v>1689</v>
      </c>
      <c r="H513" s="157" t="s">
        <v>1690</v>
      </c>
    </row>
    <row r="514" spans="7:8" ht="15">
      <c r="G514" s="156" t="s">
        <v>1691</v>
      </c>
      <c r="H514" s="157" t="s">
        <v>1692</v>
      </c>
    </row>
    <row r="515" spans="7:8" ht="15">
      <c r="G515" s="156" t="s">
        <v>1693</v>
      </c>
      <c r="H515" s="157" t="s">
        <v>1694</v>
      </c>
    </row>
    <row r="516" spans="7:8" ht="15">
      <c r="G516" s="156" t="s">
        <v>1695</v>
      </c>
      <c r="H516" s="157" t="s">
        <v>1696</v>
      </c>
    </row>
    <row r="517" spans="7:8" ht="15">
      <c r="G517" s="156" t="s">
        <v>1697</v>
      </c>
      <c r="H517" s="157" t="s">
        <v>1698</v>
      </c>
    </row>
    <row r="518" spans="7:8" ht="15">
      <c r="G518" s="156" t="s">
        <v>1699</v>
      </c>
      <c r="H518" s="157" t="s">
        <v>1700</v>
      </c>
    </row>
    <row r="519" spans="7:8" ht="15">
      <c r="G519" s="156" t="s">
        <v>1701</v>
      </c>
      <c r="H519" s="157" t="s">
        <v>1702</v>
      </c>
    </row>
    <row r="520" spans="7:8" ht="15">
      <c r="G520" s="156" t="s">
        <v>1703</v>
      </c>
      <c r="H520" s="157" t="s">
        <v>1704</v>
      </c>
    </row>
    <row r="521" spans="7:8" ht="15">
      <c r="G521" s="156" t="s">
        <v>1705</v>
      </c>
      <c r="H521" s="157" t="s">
        <v>1706</v>
      </c>
    </row>
    <row r="522" spans="7:8" ht="15">
      <c r="G522" s="156" t="s">
        <v>1707</v>
      </c>
      <c r="H522" s="157" t="s">
        <v>1708</v>
      </c>
    </row>
    <row r="523" spans="7:8" ht="15">
      <c r="G523" s="156" t="s">
        <v>1709</v>
      </c>
      <c r="H523" s="157" t="s">
        <v>1710</v>
      </c>
    </row>
    <row r="524" spans="7:8" ht="15">
      <c r="G524" s="156" t="s">
        <v>1711</v>
      </c>
      <c r="H524" s="157" t="s">
        <v>1712</v>
      </c>
    </row>
    <row r="525" spans="7:8" ht="15">
      <c r="G525" s="156" t="s">
        <v>1713</v>
      </c>
      <c r="H525" s="157" t="s">
        <v>1714</v>
      </c>
    </row>
    <row r="526" spans="7:8" ht="15">
      <c r="G526" s="156" t="s">
        <v>1715</v>
      </c>
      <c r="H526" s="157" t="s">
        <v>1716</v>
      </c>
    </row>
    <row r="527" spans="7:8" ht="15">
      <c r="G527" s="156" t="s">
        <v>1717</v>
      </c>
      <c r="H527" s="157" t="s">
        <v>1718</v>
      </c>
    </row>
    <row r="528" spans="7:8" ht="15">
      <c r="G528" s="156" t="s">
        <v>1719</v>
      </c>
      <c r="H528" s="157" t="s">
        <v>1720</v>
      </c>
    </row>
    <row r="529" spans="7:8" ht="15">
      <c r="G529" s="156" t="s">
        <v>1721</v>
      </c>
      <c r="H529" s="157" t="s">
        <v>1722</v>
      </c>
    </row>
    <row r="530" spans="7:8" ht="15">
      <c r="G530" s="156" t="s">
        <v>1723</v>
      </c>
      <c r="H530" s="157" t="s">
        <v>1724</v>
      </c>
    </row>
    <row r="531" spans="7:8" ht="15">
      <c r="G531" s="156" t="s">
        <v>1725</v>
      </c>
      <c r="H531" s="157" t="s">
        <v>1726</v>
      </c>
    </row>
    <row r="532" spans="7:8" ht="15">
      <c r="G532" s="156" t="s">
        <v>1727</v>
      </c>
      <c r="H532" s="157" t="s">
        <v>1728</v>
      </c>
    </row>
    <row r="533" spans="7:8" ht="15">
      <c r="G533" s="156" t="s">
        <v>1729</v>
      </c>
      <c r="H533" s="157" t="s">
        <v>1730</v>
      </c>
    </row>
    <row r="534" spans="7:8" ht="15">
      <c r="G534" s="156" t="s">
        <v>1731</v>
      </c>
      <c r="H534" s="157" t="s">
        <v>1732</v>
      </c>
    </row>
    <row r="535" spans="7:8" ht="15">
      <c r="G535" s="156" t="s">
        <v>1733</v>
      </c>
      <c r="H535" s="157" t="s">
        <v>1734</v>
      </c>
    </row>
    <row r="536" spans="7:8" ht="15">
      <c r="G536" s="156" t="s">
        <v>1735</v>
      </c>
      <c r="H536" s="157" t="s">
        <v>1736</v>
      </c>
    </row>
    <row r="537" spans="7:8" ht="15">
      <c r="G537" s="156" t="s">
        <v>1737</v>
      </c>
      <c r="H537" s="157" t="s">
        <v>1738</v>
      </c>
    </row>
    <row r="538" spans="7:8" ht="15">
      <c r="G538" s="156" t="s">
        <v>1739</v>
      </c>
      <c r="H538" s="157" t="s">
        <v>1740</v>
      </c>
    </row>
    <row r="539" spans="7:8" ht="15">
      <c r="G539" s="156" t="s">
        <v>1741</v>
      </c>
      <c r="H539" s="157" t="s">
        <v>1742</v>
      </c>
    </row>
    <row r="540" spans="7:8" ht="15">
      <c r="G540" s="156" t="s">
        <v>1743</v>
      </c>
      <c r="H540" s="157" t="s">
        <v>1744</v>
      </c>
    </row>
    <row r="541" spans="7:8" ht="15">
      <c r="G541" s="156" t="s">
        <v>1745</v>
      </c>
      <c r="H541" s="157" t="s">
        <v>1746</v>
      </c>
    </row>
    <row r="542" spans="7:8" ht="15">
      <c r="G542" s="156" t="s">
        <v>1747</v>
      </c>
      <c r="H542" s="157" t="s">
        <v>1748</v>
      </c>
    </row>
    <row r="543" spans="7:8" ht="15">
      <c r="G543" s="156" t="s">
        <v>1749</v>
      </c>
      <c r="H543" s="157" t="s">
        <v>1750</v>
      </c>
    </row>
    <row r="544" spans="7:8" ht="15">
      <c r="G544" s="156" t="s">
        <v>1751</v>
      </c>
      <c r="H544" s="157" t="s">
        <v>1752</v>
      </c>
    </row>
    <row r="545" spans="7:8" ht="15">
      <c r="G545" s="156" t="s">
        <v>1753</v>
      </c>
      <c r="H545" s="157" t="s">
        <v>1754</v>
      </c>
    </row>
    <row r="546" spans="7:8" ht="15">
      <c r="G546" s="156" t="s">
        <v>1755</v>
      </c>
      <c r="H546" s="157" t="s">
        <v>1756</v>
      </c>
    </row>
    <row r="547" spans="7:8" ht="15">
      <c r="G547" s="156" t="s">
        <v>1757</v>
      </c>
      <c r="H547" s="157" t="s">
        <v>1758</v>
      </c>
    </row>
    <row r="548" spans="7:8" ht="15">
      <c r="G548" s="156" t="s">
        <v>1759</v>
      </c>
      <c r="H548" s="157" t="s">
        <v>1760</v>
      </c>
    </row>
    <row r="549" spans="7:8" ht="15">
      <c r="G549" s="156" t="s">
        <v>1761</v>
      </c>
      <c r="H549" s="157" t="s">
        <v>1762</v>
      </c>
    </row>
    <row r="550" spans="7:8" ht="15">
      <c r="G550" s="156" t="s">
        <v>1763</v>
      </c>
      <c r="H550" s="157" t="s">
        <v>1764</v>
      </c>
    </row>
    <row r="551" spans="7:8" ht="15">
      <c r="G551" s="156" t="s">
        <v>1765</v>
      </c>
      <c r="H551" s="157" t="s">
        <v>1766</v>
      </c>
    </row>
    <row r="552" spans="7:8" ht="15">
      <c r="G552" s="156" t="s">
        <v>1767</v>
      </c>
      <c r="H552" s="157" t="s">
        <v>1768</v>
      </c>
    </row>
    <row r="553" spans="7:8" ht="15">
      <c r="G553" s="156" t="s">
        <v>1769</v>
      </c>
      <c r="H553" s="157" t="s">
        <v>1770</v>
      </c>
    </row>
    <row r="554" spans="7:8" ht="15">
      <c r="G554" s="156" t="s">
        <v>1771</v>
      </c>
      <c r="H554" s="157" t="s">
        <v>1772</v>
      </c>
    </row>
    <row r="555" spans="7:8" ht="15">
      <c r="G555" s="156" t="s">
        <v>1773</v>
      </c>
      <c r="H555" s="157" t="s">
        <v>1774</v>
      </c>
    </row>
    <row r="556" spans="7:8" ht="15">
      <c r="G556" s="156" t="s">
        <v>1775</v>
      </c>
      <c r="H556" s="157" t="s">
        <v>1776</v>
      </c>
    </row>
    <row r="557" spans="7:8" ht="15">
      <c r="G557" s="156" t="s">
        <v>1777</v>
      </c>
      <c r="H557" s="157" t="s">
        <v>1778</v>
      </c>
    </row>
    <row r="558" spans="7:8" ht="15">
      <c r="G558" s="156" t="s">
        <v>1779</v>
      </c>
      <c r="H558" s="157" t="s">
        <v>1780</v>
      </c>
    </row>
    <row r="559" spans="7:8" ht="15">
      <c r="G559" s="156" t="s">
        <v>1781</v>
      </c>
      <c r="H559" s="157" t="s">
        <v>1782</v>
      </c>
    </row>
    <row r="560" spans="7:8" ht="15">
      <c r="G560" s="156" t="s">
        <v>1783</v>
      </c>
      <c r="H560" s="157" t="s">
        <v>1784</v>
      </c>
    </row>
    <row r="561" spans="7:8" ht="15">
      <c r="G561" s="156" t="s">
        <v>1785</v>
      </c>
      <c r="H561" s="157" t="s">
        <v>1786</v>
      </c>
    </row>
    <row r="562" spans="7:8" ht="15">
      <c r="G562" s="156" t="s">
        <v>1787</v>
      </c>
      <c r="H562" s="157" t="s">
        <v>1788</v>
      </c>
    </row>
    <row r="563" spans="7:8" ht="15">
      <c r="G563" s="156" t="s">
        <v>1789</v>
      </c>
      <c r="H563" s="157" t="s">
        <v>1790</v>
      </c>
    </row>
    <row r="564" spans="7:8" ht="15">
      <c r="G564" s="156" t="s">
        <v>1791</v>
      </c>
      <c r="H564" s="157" t="s">
        <v>1792</v>
      </c>
    </row>
    <row r="565" spans="7:8" ht="15">
      <c r="G565" s="156" t="s">
        <v>1793</v>
      </c>
      <c r="H565" s="157" t="s">
        <v>1794</v>
      </c>
    </row>
    <row r="566" spans="7:8" ht="15">
      <c r="G566" s="156" t="s">
        <v>1795</v>
      </c>
      <c r="H566" s="157" t="s">
        <v>1796</v>
      </c>
    </row>
    <row r="567" spans="7:8" ht="15">
      <c r="G567" s="156" t="s">
        <v>1797</v>
      </c>
      <c r="H567" s="157" t="s">
        <v>1798</v>
      </c>
    </row>
    <row r="568" spans="7:8" ht="15">
      <c r="G568" s="156" t="s">
        <v>1799</v>
      </c>
      <c r="H568" s="157" t="s">
        <v>1800</v>
      </c>
    </row>
    <row r="569" spans="7:8" ht="15">
      <c r="G569" s="156" t="s">
        <v>1801</v>
      </c>
      <c r="H569" s="157" t="s">
        <v>1802</v>
      </c>
    </row>
    <row r="570" spans="7:8" ht="15">
      <c r="G570" s="156" t="s">
        <v>1803</v>
      </c>
      <c r="H570" s="157" t="s">
        <v>1804</v>
      </c>
    </row>
    <row r="571" spans="7:8" ht="15">
      <c r="G571" s="156" t="s">
        <v>1805</v>
      </c>
      <c r="H571" s="157" t="s">
        <v>1806</v>
      </c>
    </row>
    <row r="572" spans="7:8" ht="15">
      <c r="G572" s="156" t="s">
        <v>1807</v>
      </c>
      <c r="H572" s="157" t="s">
        <v>1808</v>
      </c>
    </row>
    <row r="573" spans="7:8" ht="15">
      <c r="G573" s="156" t="s">
        <v>1809</v>
      </c>
      <c r="H573" s="157" t="s">
        <v>1810</v>
      </c>
    </row>
    <row r="574" spans="7:8" ht="15">
      <c r="G574" s="156" t="s">
        <v>1811</v>
      </c>
      <c r="H574" s="157" t="s">
        <v>1812</v>
      </c>
    </row>
    <row r="575" spans="7:8" ht="15">
      <c r="G575" s="156" t="s">
        <v>1813</v>
      </c>
      <c r="H575" s="157" t="s">
        <v>1814</v>
      </c>
    </row>
    <row r="576" spans="7:8" ht="15">
      <c r="G576" s="156" t="s">
        <v>1815</v>
      </c>
      <c r="H576" s="157" t="s">
        <v>1816</v>
      </c>
    </row>
    <row r="577" spans="7:8" ht="15">
      <c r="G577" s="156" t="s">
        <v>1817</v>
      </c>
      <c r="H577" s="157" t="s">
        <v>1818</v>
      </c>
    </row>
    <row r="578" spans="7:8" ht="15">
      <c r="G578" s="156" t="s">
        <v>1819</v>
      </c>
      <c r="H578" s="157" t="s">
        <v>1820</v>
      </c>
    </row>
    <row r="579" spans="7:8" ht="15">
      <c r="G579" s="156" t="s">
        <v>1821</v>
      </c>
      <c r="H579" s="157" t="s">
        <v>1822</v>
      </c>
    </row>
    <row r="580" spans="7:8" ht="15">
      <c r="G580" s="156" t="s">
        <v>1823</v>
      </c>
      <c r="H580" s="157" t="s">
        <v>1824</v>
      </c>
    </row>
    <row r="581" spans="7:8" ht="15">
      <c r="G581" s="156" t="s">
        <v>1825</v>
      </c>
      <c r="H581" s="157" t="s">
        <v>1826</v>
      </c>
    </row>
    <row r="582" spans="7:8" ht="15">
      <c r="G582" s="156" t="s">
        <v>1827</v>
      </c>
      <c r="H582" s="157" t="s">
        <v>1828</v>
      </c>
    </row>
    <row r="583" spans="7:8" ht="15">
      <c r="G583" s="156" t="s">
        <v>1829</v>
      </c>
      <c r="H583" s="157" t="s">
        <v>1830</v>
      </c>
    </row>
    <row r="584" spans="7:8" ht="15">
      <c r="G584" s="156" t="s">
        <v>1831</v>
      </c>
      <c r="H584" s="157" t="s">
        <v>1832</v>
      </c>
    </row>
    <row r="585" spans="7:8" ht="15">
      <c r="G585" s="156" t="s">
        <v>1833</v>
      </c>
      <c r="H585" s="157" t="s">
        <v>1834</v>
      </c>
    </row>
    <row r="586" spans="7:8" ht="15">
      <c r="G586" s="156" t="s">
        <v>1835</v>
      </c>
      <c r="H586" s="157" t="s">
        <v>1836</v>
      </c>
    </row>
    <row r="587" spans="7:8" ht="15">
      <c r="G587" s="156" t="s">
        <v>1837</v>
      </c>
      <c r="H587" s="157" t="s">
        <v>1838</v>
      </c>
    </row>
    <row r="588" spans="7:8" ht="15">
      <c r="G588" s="156" t="s">
        <v>1839</v>
      </c>
      <c r="H588" s="157" t="s">
        <v>1840</v>
      </c>
    </row>
    <row r="589" spans="7:8" ht="15">
      <c r="G589" s="156" t="s">
        <v>1841</v>
      </c>
      <c r="H589" s="157" t="s">
        <v>1842</v>
      </c>
    </row>
    <row r="590" spans="7:8" ht="15">
      <c r="G590" s="156" t="s">
        <v>1843</v>
      </c>
      <c r="H590" s="157" t="s">
        <v>1844</v>
      </c>
    </row>
    <row r="591" spans="7:8" ht="15">
      <c r="G591" s="156" t="s">
        <v>1845</v>
      </c>
      <c r="H591" s="157" t="s">
        <v>1846</v>
      </c>
    </row>
    <row r="592" spans="7:8" ht="15">
      <c r="G592" s="156" t="s">
        <v>1847</v>
      </c>
      <c r="H592" s="157" t="s">
        <v>1848</v>
      </c>
    </row>
    <row r="593" spans="7:8" ht="15">
      <c r="G593" s="156" t="s">
        <v>1849</v>
      </c>
      <c r="H593" s="157" t="s">
        <v>1850</v>
      </c>
    </row>
    <row r="594" spans="7:8" ht="15">
      <c r="G594" s="156" t="s">
        <v>1851</v>
      </c>
      <c r="H594" s="157" t="s">
        <v>1852</v>
      </c>
    </row>
    <row r="595" spans="7:8" ht="15">
      <c r="G595" s="156" t="s">
        <v>1853</v>
      </c>
      <c r="H595" s="157" t="s">
        <v>1854</v>
      </c>
    </row>
    <row r="596" spans="7:8" ht="15">
      <c r="G596" s="156" t="s">
        <v>1855</v>
      </c>
      <c r="H596" s="157" t="s">
        <v>1856</v>
      </c>
    </row>
    <row r="597" spans="7:8" ht="15">
      <c r="G597" s="156" t="s">
        <v>1857</v>
      </c>
      <c r="H597" s="157" t="s">
        <v>1858</v>
      </c>
    </row>
    <row r="598" spans="7:8" ht="15">
      <c r="G598" s="156" t="s">
        <v>1859</v>
      </c>
      <c r="H598" s="157" t="s">
        <v>1860</v>
      </c>
    </row>
    <row r="599" spans="7:8" ht="15">
      <c r="G599" s="156" t="s">
        <v>1861</v>
      </c>
      <c r="H599" s="157" t="s">
        <v>1862</v>
      </c>
    </row>
    <row r="600" spans="7:8" ht="15">
      <c r="G600" s="156" t="s">
        <v>1863</v>
      </c>
      <c r="H600" s="157" t="s">
        <v>1864</v>
      </c>
    </row>
    <row r="601" spans="7:8" ht="15">
      <c r="G601" s="156" t="s">
        <v>1865</v>
      </c>
      <c r="H601" s="157" t="s">
        <v>1866</v>
      </c>
    </row>
    <row r="602" spans="7:8" ht="15">
      <c r="G602" s="156" t="s">
        <v>1867</v>
      </c>
      <c r="H602" s="157" t="s">
        <v>1868</v>
      </c>
    </row>
    <row r="603" spans="7:8" ht="15">
      <c r="G603" s="156" t="s">
        <v>1869</v>
      </c>
      <c r="H603" s="157" t="s">
        <v>1870</v>
      </c>
    </row>
    <row r="604" spans="7:8" ht="15">
      <c r="G604" s="156" t="s">
        <v>1871</v>
      </c>
      <c r="H604" s="157" t="s">
        <v>1872</v>
      </c>
    </row>
    <row r="605" spans="7:8" ht="15">
      <c r="G605" s="156" t="s">
        <v>1873</v>
      </c>
      <c r="H605" s="157" t="s">
        <v>1874</v>
      </c>
    </row>
    <row r="606" spans="7:8" ht="15">
      <c r="G606" s="156" t="s">
        <v>1875</v>
      </c>
      <c r="H606" s="157" t="s">
        <v>1876</v>
      </c>
    </row>
    <row r="607" spans="7:8" ht="15">
      <c r="G607" s="156" t="s">
        <v>1877</v>
      </c>
      <c r="H607" s="157" t="s">
        <v>1878</v>
      </c>
    </row>
    <row r="608" spans="7:8" ht="15">
      <c r="G608" s="156" t="s">
        <v>1879</v>
      </c>
      <c r="H608" s="157" t="s">
        <v>1880</v>
      </c>
    </row>
    <row r="609" spans="7:8" ht="15">
      <c r="G609" s="156" t="s">
        <v>1881</v>
      </c>
      <c r="H609" s="157" t="s">
        <v>1882</v>
      </c>
    </row>
    <row r="610" spans="7:8" ht="15">
      <c r="G610" s="156" t="s">
        <v>1883</v>
      </c>
      <c r="H610" s="157" t="s">
        <v>1884</v>
      </c>
    </row>
    <row r="611" spans="7:8" ht="15">
      <c r="G611" s="156" t="s">
        <v>1885</v>
      </c>
      <c r="H611" s="157" t="s">
        <v>1886</v>
      </c>
    </row>
    <row r="612" spans="7:8" ht="15">
      <c r="G612" s="156" t="s">
        <v>1887</v>
      </c>
      <c r="H612" s="157" t="s">
        <v>1888</v>
      </c>
    </row>
    <row r="613" spans="7:8" ht="15">
      <c r="G613" s="156" t="s">
        <v>1889</v>
      </c>
      <c r="H613" s="157" t="s">
        <v>1890</v>
      </c>
    </row>
    <row r="614" spans="7:8" ht="15">
      <c r="G614" s="156" t="s">
        <v>1891</v>
      </c>
      <c r="H614" s="157" t="s">
        <v>1892</v>
      </c>
    </row>
    <row r="615" spans="7:8" ht="15">
      <c r="G615" s="156" t="s">
        <v>1893</v>
      </c>
      <c r="H615" s="157" t="s">
        <v>1894</v>
      </c>
    </row>
    <row r="616" spans="7:8" ht="15">
      <c r="G616" s="156" t="s">
        <v>1895</v>
      </c>
      <c r="H616" s="157" t="s">
        <v>1896</v>
      </c>
    </row>
    <row r="617" spans="7:8" ht="15">
      <c r="G617" s="156" t="s">
        <v>1897</v>
      </c>
      <c r="H617" s="157" t="s">
        <v>1898</v>
      </c>
    </row>
    <row r="618" spans="7:8" ht="15">
      <c r="G618" s="156" t="s">
        <v>1899</v>
      </c>
      <c r="H618" s="157" t="s">
        <v>1900</v>
      </c>
    </row>
    <row r="619" spans="7:8" ht="15">
      <c r="G619" s="156" t="s">
        <v>1901</v>
      </c>
      <c r="H619" s="157" t="s">
        <v>1902</v>
      </c>
    </row>
    <row r="620" spans="7:8" ht="15">
      <c r="G620" s="156" t="s">
        <v>1903</v>
      </c>
      <c r="H620" s="157" t="s">
        <v>1904</v>
      </c>
    </row>
    <row r="621" spans="7:8" ht="15">
      <c r="G621" s="156" t="s">
        <v>1905</v>
      </c>
      <c r="H621" s="157" t="s">
        <v>1906</v>
      </c>
    </row>
    <row r="622" spans="7:8" ht="15">
      <c r="G622" s="156" t="s">
        <v>1907</v>
      </c>
      <c r="H622" s="157" t="s">
        <v>1908</v>
      </c>
    </row>
    <row r="623" spans="7:8" ht="15">
      <c r="G623" s="156" t="s">
        <v>1909</v>
      </c>
      <c r="H623" s="157" t="s">
        <v>1910</v>
      </c>
    </row>
    <row r="624" spans="7:8" ht="15">
      <c r="G624" s="156" t="s">
        <v>1911</v>
      </c>
      <c r="H624" s="157" t="s">
        <v>1912</v>
      </c>
    </row>
    <row r="625" spans="7:8" ht="15">
      <c r="G625" s="156" t="s">
        <v>1913</v>
      </c>
      <c r="H625" s="157" t="s">
        <v>1914</v>
      </c>
    </row>
    <row r="626" spans="7:8" ht="15">
      <c r="G626" s="156" t="s">
        <v>1915</v>
      </c>
      <c r="H626" s="157" t="s">
        <v>1914</v>
      </c>
    </row>
    <row r="627" spans="7:8" ht="15">
      <c r="G627" s="156" t="s">
        <v>1916</v>
      </c>
      <c r="H627" s="157" t="s">
        <v>1917</v>
      </c>
    </row>
    <row r="628" spans="7:8" ht="15">
      <c r="G628" s="156" t="s">
        <v>1918</v>
      </c>
      <c r="H628" s="157" t="s">
        <v>1919</v>
      </c>
    </row>
    <row r="629" spans="7:8" ht="15">
      <c r="G629" s="156" t="s">
        <v>1920</v>
      </c>
      <c r="H629" s="157" t="s">
        <v>1921</v>
      </c>
    </row>
    <row r="630" spans="7:8" ht="15">
      <c r="G630" s="156" t="s">
        <v>1922</v>
      </c>
      <c r="H630" s="157" t="s">
        <v>1923</v>
      </c>
    </row>
    <row r="631" spans="7:8" ht="15">
      <c r="G631" s="156" t="s">
        <v>1924</v>
      </c>
      <c r="H631" s="157" t="s">
        <v>1925</v>
      </c>
    </row>
    <row r="632" spans="7:8" ht="15">
      <c r="G632" s="156" t="s">
        <v>1926</v>
      </c>
      <c r="H632" s="157" t="s">
        <v>1927</v>
      </c>
    </row>
    <row r="633" spans="7:8" ht="15">
      <c r="G633" s="156" t="s">
        <v>1928</v>
      </c>
      <c r="H633" s="157" t="s">
        <v>1929</v>
      </c>
    </row>
    <row r="634" spans="7:8" ht="15">
      <c r="G634" s="156" t="s">
        <v>1930</v>
      </c>
      <c r="H634" s="157" t="s">
        <v>1931</v>
      </c>
    </row>
    <row r="635" spans="7:8" ht="15">
      <c r="G635" s="156" t="s">
        <v>1932</v>
      </c>
      <c r="H635" s="157" t="s">
        <v>1933</v>
      </c>
    </row>
    <row r="636" spans="7:8" ht="15">
      <c r="G636" s="156" t="s">
        <v>1934</v>
      </c>
      <c r="H636" s="157" t="s">
        <v>1935</v>
      </c>
    </row>
    <row r="637" spans="7:8" ht="15">
      <c r="G637" s="156" t="s">
        <v>1936</v>
      </c>
      <c r="H637" s="157" t="s">
        <v>1937</v>
      </c>
    </row>
    <row r="638" spans="7:8" ht="15">
      <c r="G638" s="156" t="s">
        <v>1938</v>
      </c>
      <c r="H638" s="157" t="s">
        <v>1939</v>
      </c>
    </row>
    <row r="639" spans="7:8" ht="15">
      <c r="G639" s="156" t="s">
        <v>1940</v>
      </c>
      <c r="H639" s="157" t="s">
        <v>1941</v>
      </c>
    </row>
    <row r="640" spans="7:8" ht="15">
      <c r="G640" s="156" t="s">
        <v>1942</v>
      </c>
      <c r="H640" s="157" t="s">
        <v>1943</v>
      </c>
    </row>
    <row r="641" spans="7:8" ht="15">
      <c r="G641" s="156" t="s">
        <v>1944</v>
      </c>
      <c r="H641" s="157" t="s">
        <v>1945</v>
      </c>
    </row>
    <row r="642" spans="7:8" ht="15">
      <c r="G642" s="156" t="s">
        <v>1946</v>
      </c>
      <c r="H642" s="157" t="s">
        <v>1947</v>
      </c>
    </row>
    <row r="643" spans="7:8" ht="15">
      <c r="G643" s="156" t="s">
        <v>1948</v>
      </c>
      <c r="H643" s="157" t="s">
        <v>1949</v>
      </c>
    </row>
    <row r="644" spans="7:8" ht="15">
      <c r="G644" s="156" t="s">
        <v>1950</v>
      </c>
      <c r="H644" s="157" t="s">
        <v>1951</v>
      </c>
    </row>
    <row r="645" spans="7:8" ht="15">
      <c r="G645" s="156" t="s">
        <v>1952</v>
      </c>
      <c r="H645" s="157" t="s">
        <v>1953</v>
      </c>
    </row>
    <row r="646" spans="7:8" ht="15">
      <c r="G646" s="156" t="s">
        <v>1954</v>
      </c>
      <c r="H646" s="157" t="s">
        <v>1955</v>
      </c>
    </row>
    <row r="647" spans="7:8" ht="15">
      <c r="G647" s="156" t="s">
        <v>1956</v>
      </c>
      <c r="H647" s="157" t="s">
        <v>1957</v>
      </c>
    </row>
    <row r="648" spans="7:8" ht="15">
      <c r="G648" s="156" t="s">
        <v>1958</v>
      </c>
      <c r="H648" s="157" t="s">
        <v>1959</v>
      </c>
    </row>
    <row r="649" spans="7:8" ht="15">
      <c r="G649" s="156" t="s">
        <v>1960</v>
      </c>
      <c r="H649" s="157" t="s">
        <v>1961</v>
      </c>
    </row>
    <row r="650" spans="7:8" ht="15">
      <c r="G650" s="156" t="s">
        <v>1962</v>
      </c>
      <c r="H650" s="157" t="s">
        <v>1963</v>
      </c>
    </row>
    <row r="651" spans="7:8" ht="15">
      <c r="G651" s="156" t="s">
        <v>1964</v>
      </c>
      <c r="H651" s="157" t="s">
        <v>1965</v>
      </c>
    </row>
    <row r="652" spans="7:8" ht="15">
      <c r="G652" s="156" t="s">
        <v>1966</v>
      </c>
      <c r="H652" s="157" t="s">
        <v>1967</v>
      </c>
    </row>
    <row r="653" spans="7:8" ht="15">
      <c r="G653" s="156" t="s">
        <v>1968</v>
      </c>
      <c r="H653" s="157" t="s">
        <v>1969</v>
      </c>
    </row>
    <row r="654" spans="7:8" ht="15">
      <c r="G654" s="156" t="s">
        <v>1970</v>
      </c>
      <c r="H654" s="157" t="s">
        <v>1971</v>
      </c>
    </row>
    <row r="655" spans="7:8" ht="15">
      <c r="G655" s="156" t="s">
        <v>1972</v>
      </c>
      <c r="H655" s="157" t="s">
        <v>1973</v>
      </c>
    </row>
    <row r="656" spans="7:8" ht="15">
      <c r="G656" s="156" t="s">
        <v>1974</v>
      </c>
      <c r="H656" s="157" t="s">
        <v>1975</v>
      </c>
    </row>
    <row r="657" spans="7:8" ht="15">
      <c r="G657" s="156" t="s">
        <v>1976</v>
      </c>
      <c r="H657" s="157" t="s">
        <v>1977</v>
      </c>
    </row>
    <row r="658" spans="7:8" ht="15">
      <c r="G658" s="156" t="s">
        <v>1978</v>
      </c>
      <c r="H658" s="157" t="s">
        <v>1979</v>
      </c>
    </row>
    <row r="659" spans="7:8" ht="15">
      <c r="G659" s="156" t="s">
        <v>1980</v>
      </c>
      <c r="H659" s="157" t="s">
        <v>1981</v>
      </c>
    </row>
    <row r="660" spans="7:8" ht="15">
      <c r="G660" s="156" t="s">
        <v>1982</v>
      </c>
      <c r="H660" s="157" t="s">
        <v>1983</v>
      </c>
    </row>
    <row r="661" spans="7:8" ht="15">
      <c r="G661" s="156" t="s">
        <v>1984</v>
      </c>
      <c r="H661" s="157" t="s">
        <v>1985</v>
      </c>
    </row>
    <row r="662" spans="7:8" ht="15">
      <c r="G662" s="156" t="s">
        <v>1986</v>
      </c>
      <c r="H662" s="157" t="s">
        <v>1987</v>
      </c>
    </row>
    <row r="663" spans="7:8" ht="15">
      <c r="G663" s="156" t="s">
        <v>1988</v>
      </c>
      <c r="H663" s="157" t="s">
        <v>1989</v>
      </c>
    </row>
    <row r="664" spans="7:8" ht="15">
      <c r="G664" s="156" t="s">
        <v>1990</v>
      </c>
      <c r="H664" s="157" t="s">
        <v>1991</v>
      </c>
    </row>
    <row r="665" spans="7:8" ht="15">
      <c r="G665" s="156" t="s">
        <v>1992</v>
      </c>
      <c r="H665" s="157" t="s">
        <v>1993</v>
      </c>
    </row>
    <row r="666" spans="7:8" ht="15">
      <c r="G666" s="156" t="s">
        <v>1994</v>
      </c>
      <c r="H666" s="157" t="s">
        <v>1995</v>
      </c>
    </row>
    <row r="667" spans="7:8" ht="15">
      <c r="G667" s="156" t="s">
        <v>1996</v>
      </c>
      <c r="H667" s="157" t="s">
        <v>1997</v>
      </c>
    </row>
    <row r="668" spans="7:8" ht="15">
      <c r="G668" s="156" t="s">
        <v>1998</v>
      </c>
      <c r="H668" s="157" t="s">
        <v>1999</v>
      </c>
    </row>
    <row r="669" spans="7:8" ht="15">
      <c r="G669" s="156" t="s">
        <v>2000</v>
      </c>
      <c r="H669" s="157" t="s">
        <v>2001</v>
      </c>
    </row>
    <row r="670" spans="7:8" ht="15">
      <c r="G670" s="156" t="s">
        <v>2002</v>
      </c>
      <c r="H670" s="157" t="s">
        <v>2003</v>
      </c>
    </row>
    <row r="671" spans="7:8" ht="15">
      <c r="G671" s="156" t="s">
        <v>2004</v>
      </c>
      <c r="H671" s="157" t="s">
        <v>2005</v>
      </c>
    </row>
    <row r="672" spans="7:8" ht="15">
      <c r="G672" s="156" t="s">
        <v>2006</v>
      </c>
      <c r="H672" s="157" t="s">
        <v>2007</v>
      </c>
    </row>
    <row r="673" spans="7:8" ht="15">
      <c r="G673" s="156" t="s">
        <v>2008</v>
      </c>
      <c r="H673" s="157" t="s">
        <v>2009</v>
      </c>
    </row>
    <row r="674" spans="7:8" ht="15">
      <c r="G674" s="156" t="s">
        <v>2010</v>
      </c>
      <c r="H674" s="157" t="s">
        <v>2011</v>
      </c>
    </row>
    <row r="675" spans="7:8" ht="15">
      <c r="G675" s="156" t="s">
        <v>2012</v>
      </c>
      <c r="H675" s="157" t="s">
        <v>2013</v>
      </c>
    </row>
    <row r="676" spans="7:8" ht="15">
      <c r="G676" s="156" t="s">
        <v>2014</v>
      </c>
      <c r="H676" s="157" t="s">
        <v>2015</v>
      </c>
    </row>
    <row r="677" spans="7:8" ht="15">
      <c r="G677" s="156" t="s">
        <v>2016</v>
      </c>
      <c r="H677" s="157" t="s">
        <v>2017</v>
      </c>
    </row>
    <row r="678" spans="7:8" ht="15">
      <c r="G678" s="156" t="s">
        <v>2018</v>
      </c>
      <c r="H678" s="157" t="s">
        <v>2019</v>
      </c>
    </row>
    <row r="679" spans="7:8" ht="15">
      <c r="G679" s="156" t="s">
        <v>2020</v>
      </c>
      <c r="H679" s="157" t="s">
        <v>2021</v>
      </c>
    </row>
    <row r="680" spans="7:8" ht="15">
      <c r="G680" s="156" t="s">
        <v>2022</v>
      </c>
      <c r="H680" s="157" t="s">
        <v>2023</v>
      </c>
    </row>
    <row r="681" spans="7:8" ht="15">
      <c r="G681" s="156" t="s">
        <v>2024</v>
      </c>
      <c r="H681" s="157" t="s">
        <v>2025</v>
      </c>
    </row>
    <row r="682" spans="7:8" ht="15">
      <c r="G682" s="156" t="s">
        <v>2026</v>
      </c>
      <c r="H682" s="157" t="s">
        <v>2027</v>
      </c>
    </row>
    <row r="683" spans="7:8" ht="15">
      <c r="G683" s="156" t="s">
        <v>2028</v>
      </c>
      <c r="H683" s="157" t="s">
        <v>2029</v>
      </c>
    </row>
    <row r="684" spans="7:8" ht="15">
      <c r="G684" s="156" t="s">
        <v>2030</v>
      </c>
      <c r="H684" s="157" t="s">
        <v>2031</v>
      </c>
    </row>
    <row r="685" spans="7:8" ht="15">
      <c r="G685" s="156" t="s">
        <v>2032</v>
      </c>
      <c r="H685" s="157" t="s">
        <v>2033</v>
      </c>
    </row>
    <row r="686" spans="7:8" ht="15">
      <c r="G686" s="156" t="s">
        <v>2034</v>
      </c>
      <c r="H686" s="157" t="s">
        <v>2035</v>
      </c>
    </row>
    <row r="687" spans="7:8" ht="15">
      <c r="G687" s="156" t="s">
        <v>2036</v>
      </c>
      <c r="H687" s="157" t="s">
        <v>2037</v>
      </c>
    </row>
    <row r="688" spans="7:8" ht="15">
      <c r="G688" s="156" t="s">
        <v>2038</v>
      </c>
      <c r="H688" s="157" t="s">
        <v>2039</v>
      </c>
    </row>
    <row r="689" spans="7:8" ht="15">
      <c r="G689" s="156" t="s">
        <v>2040</v>
      </c>
      <c r="H689" s="157" t="s">
        <v>2041</v>
      </c>
    </row>
    <row r="690" spans="7:8" ht="15">
      <c r="G690" s="156" t="s">
        <v>2042</v>
      </c>
      <c r="H690" s="157" t="s">
        <v>2043</v>
      </c>
    </row>
    <row r="691" spans="7:8" ht="15">
      <c r="G691" s="156" t="s">
        <v>2044</v>
      </c>
      <c r="H691" s="157" t="s">
        <v>2045</v>
      </c>
    </row>
    <row r="692" spans="7:8" ht="15">
      <c r="G692" s="156" t="s">
        <v>2046</v>
      </c>
      <c r="H692" s="157" t="s">
        <v>2047</v>
      </c>
    </row>
    <row r="693" spans="7:8" ht="15">
      <c r="G693" s="156" t="s">
        <v>2048</v>
      </c>
      <c r="H693" s="157" t="s">
        <v>2049</v>
      </c>
    </row>
    <row r="694" spans="7:8" ht="15">
      <c r="G694" s="156" t="s">
        <v>2050</v>
      </c>
      <c r="H694" s="157" t="s">
        <v>2051</v>
      </c>
    </row>
    <row r="695" spans="7:8" ht="15">
      <c r="G695" s="156" t="s">
        <v>2052</v>
      </c>
      <c r="H695" s="157" t="s">
        <v>2053</v>
      </c>
    </row>
    <row r="696" spans="7:8" ht="15">
      <c r="G696" s="156" t="s">
        <v>2054</v>
      </c>
      <c r="H696" s="157" t="s">
        <v>2055</v>
      </c>
    </row>
    <row r="697" spans="7:8" ht="15">
      <c r="G697" s="156" t="s">
        <v>2056</v>
      </c>
      <c r="H697" s="157" t="s">
        <v>2057</v>
      </c>
    </row>
    <row r="698" spans="7:8" ht="15">
      <c r="G698" s="156" t="s">
        <v>2058</v>
      </c>
      <c r="H698" s="157" t="s">
        <v>2059</v>
      </c>
    </row>
    <row r="699" spans="7:8" ht="15">
      <c r="G699" s="156" t="s">
        <v>2060</v>
      </c>
      <c r="H699" s="157" t="s">
        <v>2061</v>
      </c>
    </row>
    <row r="700" spans="7:8" ht="15">
      <c r="G700" s="156" t="s">
        <v>2062</v>
      </c>
      <c r="H700" s="157" t="s">
        <v>2063</v>
      </c>
    </row>
    <row r="701" spans="7:8" ht="15">
      <c r="G701" s="156" t="s">
        <v>2064</v>
      </c>
      <c r="H701" s="157" t="s">
        <v>2065</v>
      </c>
    </row>
    <row r="702" spans="7:8" ht="15">
      <c r="G702" s="156" t="s">
        <v>2066</v>
      </c>
      <c r="H702" s="157" t="s">
        <v>2067</v>
      </c>
    </row>
    <row r="703" spans="7:8" ht="15">
      <c r="G703" s="156" t="s">
        <v>2068</v>
      </c>
      <c r="H703" s="157" t="s">
        <v>2069</v>
      </c>
    </row>
    <row r="704" spans="7:8" ht="15">
      <c r="G704" s="156" t="s">
        <v>2070</v>
      </c>
      <c r="H704" s="157" t="s">
        <v>2071</v>
      </c>
    </row>
    <row r="705" spans="7:8" ht="15">
      <c r="G705" s="156" t="s">
        <v>2072</v>
      </c>
      <c r="H705" s="157" t="s">
        <v>2073</v>
      </c>
    </row>
    <row r="706" spans="7:8" ht="15">
      <c r="G706" s="156" t="s">
        <v>2074</v>
      </c>
      <c r="H706" s="157" t="s">
        <v>2075</v>
      </c>
    </row>
    <row r="707" spans="7:8" ht="15">
      <c r="G707" s="156" t="s">
        <v>2076</v>
      </c>
      <c r="H707" s="157" t="s">
        <v>2077</v>
      </c>
    </row>
    <row r="708" spans="7:8" ht="15">
      <c r="G708" s="156" t="s">
        <v>2078</v>
      </c>
      <c r="H708" s="157" t="s">
        <v>2079</v>
      </c>
    </row>
    <row r="709" spans="7:8" ht="15">
      <c r="G709" s="156" t="s">
        <v>2080</v>
      </c>
      <c r="H709" s="157" t="s">
        <v>2081</v>
      </c>
    </row>
    <row r="710" spans="7:8" ht="15">
      <c r="G710" s="156" t="s">
        <v>2082</v>
      </c>
      <c r="H710" s="157" t="s">
        <v>2083</v>
      </c>
    </row>
    <row r="711" spans="7:8" ht="15">
      <c r="G711" s="156" t="s">
        <v>2084</v>
      </c>
      <c r="H711" s="157" t="s">
        <v>2085</v>
      </c>
    </row>
    <row r="712" spans="7:8" ht="15">
      <c r="G712" s="156" t="s">
        <v>2086</v>
      </c>
      <c r="H712" s="157" t="s">
        <v>2087</v>
      </c>
    </row>
    <row r="713" spans="7:8" ht="15">
      <c r="G713" s="156" t="s">
        <v>2088</v>
      </c>
      <c r="H713" s="157" t="s">
        <v>2089</v>
      </c>
    </row>
    <row r="714" spans="7:8" ht="15">
      <c r="G714" s="156" t="s">
        <v>2090</v>
      </c>
      <c r="H714" s="157" t="s">
        <v>2091</v>
      </c>
    </row>
    <row r="715" spans="7:8" ht="15">
      <c r="G715" s="156" t="s">
        <v>2092</v>
      </c>
      <c r="H715" s="157" t="s">
        <v>2093</v>
      </c>
    </row>
    <row r="716" spans="7:8" ht="15">
      <c r="G716" s="156" t="s">
        <v>2094</v>
      </c>
      <c r="H716" s="157" t="s">
        <v>2095</v>
      </c>
    </row>
    <row r="717" spans="7:8" ht="15">
      <c r="G717" s="156" t="s">
        <v>2096</v>
      </c>
      <c r="H717" s="157" t="s">
        <v>2097</v>
      </c>
    </row>
    <row r="718" spans="7:8" ht="15">
      <c r="G718" s="156" t="s">
        <v>2098</v>
      </c>
      <c r="H718" s="157" t="s">
        <v>2099</v>
      </c>
    </row>
    <row r="719" spans="7:8" ht="15">
      <c r="G719" s="156" t="s">
        <v>2100</v>
      </c>
      <c r="H719" s="157" t="s">
        <v>2101</v>
      </c>
    </row>
    <row r="720" spans="7:8" ht="15">
      <c r="G720" s="156" t="s">
        <v>2102</v>
      </c>
      <c r="H720" s="157" t="s">
        <v>2103</v>
      </c>
    </row>
    <row r="721" spans="7:8" ht="15">
      <c r="G721" s="156" t="s">
        <v>2104</v>
      </c>
      <c r="H721" s="157" t="s">
        <v>2105</v>
      </c>
    </row>
    <row r="722" spans="7:8" ht="15">
      <c r="G722" s="156" t="s">
        <v>2106</v>
      </c>
      <c r="H722" s="157" t="s">
        <v>2107</v>
      </c>
    </row>
    <row r="723" spans="7:8" ht="15">
      <c r="G723" s="156" t="s">
        <v>2108</v>
      </c>
      <c r="H723" s="157" t="s">
        <v>2109</v>
      </c>
    </row>
    <row r="724" spans="7:8" ht="15">
      <c r="G724" s="156" t="s">
        <v>2110</v>
      </c>
      <c r="H724" s="157" t="s">
        <v>2111</v>
      </c>
    </row>
    <row r="725" spans="7:8" ht="15">
      <c r="G725" s="156" t="s">
        <v>2112</v>
      </c>
      <c r="H725" s="157" t="s">
        <v>2113</v>
      </c>
    </row>
    <row r="726" spans="7:8" ht="15">
      <c r="G726" s="156" t="s">
        <v>2114</v>
      </c>
      <c r="H726" s="157" t="s">
        <v>2115</v>
      </c>
    </row>
    <row r="727" spans="7:8" ht="15">
      <c r="G727" s="156" t="s">
        <v>2116</v>
      </c>
      <c r="H727" s="157" t="s">
        <v>2117</v>
      </c>
    </row>
    <row r="728" spans="7:8" ht="15">
      <c r="G728" s="156" t="s">
        <v>2118</v>
      </c>
      <c r="H728" s="157" t="s">
        <v>2119</v>
      </c>
    </row>
    <row r="729" spans="7:8" ht="15">
      <c r="G729" s="156" t="s">
        <v>2120</v>
      </c>
      <c r="H729" s="157" t="s">
        <v>2121</v>
      </c>
    </row>
    <row r="730" spans="7:8" ht="15">
      <c r="G730" s="156" t="s">
        <v>2122</v>
      </c>
      <c r="H730" s="157" t="s">
        <v>2123</v>
      </c>
    </row>
    <row r="731" spans="7:8" ht="15">
      <c r="G731" s="156" t="s">
        <v>2124</v>
      </c>
      <c r="H731" s="157" t="s">
        <v>2125</v>
      </c>
    </row>
    <row r="732" spans="7:8" ht="15">
      <c r="G732" s="156" t="s">
        <v>2126</v>
      </c>
      <c r="H732" s="157" t="s">
        <v>2127</v>
      </c>
    </row>
    <row r="733" spans="7:8" ht="15.75" thickBot="1">
      <c r="G733" s="158" t="s">
        <v>2128</v>
      </c>
      <c r="H733" s="159" t="s">
        <v>2129</v>
      </c>
    </row>
  </sheetData>
  <mergeCells count="6">
    <mergeCell ref="AP1:BM1"/>
    <mergeCell ref="O2:O14"/>
    <mergeCell ref="C1:D1"/>
    <mergeCell ref="C2:D2"/>
    <mergeCell ref="AJ1:AK1"/>
    <mergeCell ref="AM1:AN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441E-9A6D-43F7-B2D4-A56F55E34C6F}">
  <dimension ref="B1:R20"/>
  <sheetViews>
    <sheetView zoomScale="110" zoomScaleNormal="110" workbookViewId="0">
      <selection activeCell="E8" sqref="E8"/>
    </sheetView>
  </sheetViews>
  <sheetFormatPr baseColWidth="10" defaultColWidth="11.42578125" defaultRowHeight="15"/>
  <cols>
    <col min="1" max="1" width="1.5703125" customWidth="1"/>
    <col min="2" max="2" width="30.5703125" customWidth="1"/>
    <col min="3" max="3" width="13.5703125" customWidth="1"/>
    <col min="4" max="4" width="9.42578125" bestFit="1" customWidth="1"/>
    <col min="5" max="5" width="15.42578125" bestFit="1" customWidth="1"/>
    <col min="6" max="6" width="23.42578125" customWidth="1"/>
    <col min="7" max="7" width="15.42578125" customWidth="1"/>
    <col min="8" max="8" width="27.42578125" customWidth="1"/>
    <col min="9" max="9" width="28.42578125" customWidth="1"/>
    <col min="10" max="10" width="10.42578125" bestFit="1" customWidth="1"/>
    <col min="11" max="11" width="10.42578125" customWidth="1"/>
    <col min="12" max="12" width="11" customWidth="1"/>
    <col min="13" max="13" width="10.5703125" customWidth="1"/>
  </cols>
  <sheetData>
    <row r="1" spans="2:18" ht="15.75" thickBot="1"/>
    <row r="2" spans="2:18" ht="18.75">
      <c r="B2" s="696" t="s">
        <v>0</v>
      </c>
      <c r="C2" s="697"/>
      <c r="D2" s="697"/>
      <c r="E2" s="697"/>
      <c r="F2" s="697"/>
      <c r="G2" s="697"/>
      <c r="H2" s="697"/>
      <c r="I2" s="697"/>
      <c r="J2" s="697"/>
      <c r="K2" s="697"/>
      <c r="L2" s="697"/>
      <c r="M2" s="698"/>
    </row>
    <row r="3" spans="2:18" ht="14.85" customHeight="1">
      <c r="B3" s="692" t="s">
        <v>1</v>
      </c>
      <c r="C3" s="694" t="s">
        <v>2</v>
      </c>
      <c r="D3" s="699" t="s">
        <v>3</v>
      </c>
      <c r="E3" s="700"/>
      <c r="F3" s="700"/>
      <c r="G3" s="700"/>
      <c r="H3" s="700"/>
      <c r="I3" s="700"/>
      <c r="J3" s="700"/>
      <c r="K3" s="700"/>
      <c r="L3" s="700"/>
      <c r="M3" s="701"/>
    </row>
    <row r="4" spans="2:18">
      <c r="B4" s="693"/>
      <c r="C4" s="695"/>
      <c r="D4" s="146">
        <v>2020</v>
      </c>
      <c r="E4" s="146">
        <v>2021</v>
      </c>
      <c r="F4" s="146">
        <v>2022</v>
      </c>
      <c r="G4" s="146">
        <v>2023</v>
      </c>
      <c r="H4" s="146">
        <v>2024</v>
      </c>
      <c r="I4" s="146">
        <v>2025</v>
      </c>
      <c r="J4" s="146" t="s">
        <v>4</v>
      </c>
      <c r="K4" s="146" t="s">
        <v>5</v>
      </c>
      <c r="L4" s="146" t="s">
        <v>6</v>
      </c>
      <c r="M4" s="164" t="s">
        <v>7</v>
      </c>
      <c r="O4" s="140"/>
      <c r="P4" s="140"/>
      <c r="Q4" s="140"/>
      <c r="R4" s="140"/>
    </row>
    <row r="5" spans="2:18" ht="30">
      <c r="B5" s="165" t="s">
        <v>8</v>
      </c>
      <c r="C5" s="141">
        <v>17</v>
      </c>
      <c r="D5" s="142">
        <v>5.0000000000000001E-3</v>
      </c>
      <c r="E5" s="142">
        <v>1.6E-2</v>
      </c>
      <c r="F5" s="142">
        <v>5.1999999999999998E-2</v>
      </c>
      <c r="G5" s="142">
        <v>0.02</v>
      </c>
      <c r="H5" s="143">
        <v>3.5000000000000003E-2</v>
      </c>
      <c r="I5" s="143">
        <v>3.5000000000000003E-2</v>
      </c>
      <c r="J5" s="143">
        <v>3.1E-2</v>
      </c>
      <c r="K5" s="143">
        <v>2.1000000000000001E-2</v>
      </c>
      <c r="L5" s="143">
        <v>2.1000000000000001E-2</v>
      </c>
      <c r="M5" s="166">
        <v>2.1000000000000001E-2</v>
      </c>
      <c r="N5" s="140"/>
      <c r="O5" s="140"/>
      <c r="P5" s="140"/>
      <c r="Q5" s="140"/>
      <c r="R5" s="140"/>
    </row>
    <row r="6" spans="2:18" ht="30">
      <c r="B6" s="165" t="s">
        <v>9</v>
      </c>
      <c r="C6" s="141">
        <v>78</v>
      </c>
      <c r="D6" s="142">
        <v>5.0000000000000001E-3</v>
      </c>
      <c r="E6" s="142">
        <v>1.6E-2</v>
      </c>
      <c r="F6" s="142">
        <v>5.1999999999999998E-2</v>
      </c>
      <c r="G6" s="142">
        <v>0.02</v>
      </c>
      <c r="H6" s="143">
        <v>-0.38</v>
      </c>
      <c r="I6" s="143">
        <v>-7.6999999999999999E-2</v>
      </c>
      <c r="J6" s="143">
        <v>-1.0999999999999999E-2</v>
      </c>
      <c r="K6" s="143">
        <v>2.0000000000000018E-2</v>
      </c>
      <c r="L6" s="143">
        <v>2.0000000000000018E-2</v>
      </c>
      <c r="M6" s="166">
        <v>2.0000000000000018E-2</v>
      </c>
      <c r="N6" s="140"/>
      <c r="O6" s="140"/>
      <c r="P6" s="140"/>
      <c r="Q6" s="140"/>
      <c r="R6" s="140"/>
    </row>
    <row r="7" spans="2:18" ht="30">
      <c r="B7" s="165" t="s">
        <v>10</v>
      </c>
      <c r="C7" s="141">
        <v>24</v>
      </c>
      <c r="D7" s="142">
        <v>5.0000000000000001E-3</v>
      </c>
      <c r="E7" s="142">
        <v>1.6E-2</v>
      </c>
      <c r="F7" s="142">
        <v>5.1999999999999998E-2</v>
      </c>
      <c r="G7" s="142">
        <v>0.02</v>
      </c>
      <c r="H7" s="143">
        <v>2.0000000000000018E-2</v>
      </c>
      <c r="I7" s="143">
        <v>2.0000000000000018E-2</v>
      </c>
      <c r="J7" s="143">
        <v>2.0000000000000018E-2</v>
      </c>
      <c r="K7" s="143">
        <v>2.0000000000000018E-2</v>
      </c>
      <c r="L7" s="143">
        <v>3.2000000000000001E-2</v>
      </c>
      <c r="M7" s="166">
        <v>3.5999999999999997E-2</v>
      </c>
      <c r="N7" s="140"/>
      <c r="O7" s="140"/>
      <c r="P7" s="140"/>
      <c r="Q7" s="140"/>
      <c r="R7" s="140"/>
    </row>
    <row r="8" spans="2:18" ht="30">
      <c r="B8" s="165" t="s">
        <v>11</v>
      </c>
      <c r="C8" s="141">
        <v>9</v>
      </c>
      <c r="D8" s="142">
        <v>5.0000000000000001E-3</v>
      </c>
      <c r="E8" s="142">
        <v>1.6E-2</v>
      </c>
      <c r="F8" s="142">
        <v>5.1999999999999998E-2</v>
      </c>
      <c r="G8" s="142">
        <v>0.02</v>
      </c>
      <c r="H8" s="143">
        <v>-0.223</v>
      </c>
      <c r="I8" s="143">
        <v>-1.2E-2</v>
      </c>
      <c r="J8" s="143">
        <v>2.0000000000000018E-2</v>
      </c>
      <c r="K8" s="143">
        <v>2.0000000000000018E-2</v>
      </c>
      <c r="L8" s="143">
        <v>3.3000000000000002E-2</v>
      </c>
      <c r="M8" s="166">
        <v>3.2000000000000001E-2</v>
      </c>
      <c r="N8" s="140"/>
      <c r="O8" s="140"/>
      <c r="P8" s="140"/>
      <c r="Q8" s="140"/>
      <c r="R8" s="140"/>
    </row>
    <row r="9" spans="2:18" ht="60.75" thickBot="1">
      <c r="B9" s="167" t="s">
        <v>12</v>
      </c>
      <c r="C9" s="144"/>
      <c r="D9" s="145">
        <v>5.0000000000000001E-3</v>
      </c>
      <c r="E9" s="145">
        <v>1.6E-2</v>
      </c>
      <c r="F9" s="145">
        <v>5.1999999999999998E-2</v>
      </c>
      <c r="G9" s="145">
        <v>0.02</v>
      </c>
      <c r="H9" s="145">
        <v>0.02</v>
      </c>
      <c r="I9" s="145">
        <v>0.02</v>
      </c>
      <c r="J9" s="145">
        <v>0.02</v>
      </c>
      <c r="K9" s="145">
        <v>0.02</v>
      </c>
      <c r="L9" s="145">
        <v>0.02</v>
      </c>
      <c r="M9" s="168">
        <v>0.02</v>
      </c>
      <c r="N9" s="140"/>
      <c r="O9" s="140"/>
      <c r="P9" s="140"/>
      <c r="Q9" s="140"/>
      <c r="R9" s="140"/>
    </row>
    <row r="10" spans="2:18" ht="15.75" thickBot="1">
      <c r="B10" s="169" t="s">
        <v>13</v>
      </c>
      <c r="C10" s="170"/>
      <c r="D10" s="170"/>
      <c r="E10" s="170"/>
      <c r="F10" s="170"/>
      <c r="G10" s="170"/>
      <c r="H10" s="170"/>
      <c r="I10" s="170"/>
      <c r="J10" s="170"/>
      <c r="K10" s="170"/>
      <c r="L10" s="170"/>
      <c r="M10" s="171"/>
      <c r="N10" s="140"/>
      <c r="O10" s="140"/>
      <c r="P10" s="140"/>
      <c r="Q10" s="140"/>
      <c r="R10" s="140"/>
    </row>
    <row r="11" spans="2:18">
      <c r="J11" s="140"/>
      <c r="K11" s="140"/>
      <c r="L11" s="140"/>
      <c r="M11" s="140"/>
      <c r="N11" s="140"/>
      <c r="O11" s="140"/>
      <c r="P11" s="140"/>
      <c r="Q11" s="140"/>
      <c r="R11" s="140"/>
    </row>
    <row r="12" spans="2:18">
      <c r="J12" s="140"/>
      <c r="K12" s="140"/>
      <c r="L12" s="140"/>
      <c r="M12" s="140"/>
      <c r="N12" s="140"/>
      <c r="O12" s="140"/>
      <c r="P12" s="140"/>
      <c r="Q12" s="140"/>
      <c r="R12" s="140"/>
    </row>
    <row r="13" spans="2:18">
      <c r="J13" s="140"/>
      <c r="K13" s="140"/>
      <c r="L13" s="140"/>
      <c r="M13" s="140"/>
      <c r="N13" s="140"/>
      <c r="O13" s="140"/>
      <c r="P13" s="140"/>
      <c r="Q13" s="140"/>
      <c r="R13" s="140"/>
    </row>
    <row r="14" spans="2:18">
      <c r="J14" s="140"/>
      <c r="K14" s="140"/>
      <c r="L14" s="140"/>
      <c r="M14" s="140"/>
      <c r="N14" s="140"/>
      <c r="O14" s="140"/>
      <c r="P14" s="140"/>
      <c r="Q14" s="140"/>
      <c r="R14" s="140"/>
    </row>
    <row r="15" spans="2:18">
      <c r="J15" s="140"/>
      <c r="K15" s="140"/>
      <c r="L15" s="140"/>
      <c r="M15" s="140"/>
      <c r="N15" s="140"/>
      <c r="O15" s="140"/>
      <c r="P15" s="140"/>
      <c r="Q15" s="140"/>
      <c r="R15" s="140"/>
    </row>
    <row r="16" spans="2:18">
      <c r="J16" s="140"/>
      <c r="K16" s="140"/>
      <c r="L16" s="140"/>
      <c r="M16" s="140"/>
      <c r="N16" s="140"/>
      <c r="O16" s="140"/>
      <c r="P16" s="140"/>
      <c r="Q16" s="140"/>
      <c r="R16" s="140"/>
    </row>
    <row r="17" spans="10:18">
      <c r="J17" s="140"/>
      <c r="K17" s="140"/>
      <c r="L17" s="140"/>
      <c r="M17" s="140"/>
      <c r="N17" s="140"/>
      <c r="O17" s="140"/>
      <c r="P17" s="140"/>
      <c r="Q17" s="140"/>
      <c r="R17" s="140"/>
    </row>
    <row r="18" spans="10:18">
      <c r="J18" s="140"/>
      <c r="K18" s="140"/>
      <c r="L18" s="140"/>
      <c r="M18" s="140"/>
      <c r="N18" s="140"/>
      <c r="O18" s="140"/>
      <c r="P18" s="140"/>
      <c r="Q18" s="140"/>
      <c r="R18" s="140"/>
    </row>
    <row r="19" spans="10:18">
      <c r="J19" s="140"/>
      <c r="K19" s="140"/>
      <c r="L19" s="140"/>
      <c r="M19" s="140"/>
      <c r="N19" s="140"/>
      <c r="O19" s="140"/>
      <c r="P19" s="140"/>
      <c r="Q19" s="140"/>
      <c r="R19" s="140"/>
    </row>
    <row r="20" spans="10:18">
      <c r="J20" s="140"/>
      <c r="K20" s="140"/>
      <c r="L20" s="140"/>
      <c r="M20" s="140"/>
      <c r="N20" s="140"/>
      <c r="O20" s="140"/>
      <c r="P20" s="140"/>
      <c r="Q20" s="140"/>
      <c r="R20" s="140"/>
    </row>
  </sheetData>
  <mergeCells count="4">
    <mergeCell ref="B3:B4"/>
    <mergeCell ref="C3:C4"/>
    <mergeCell ref="B2:M2"/>
    <mergeCell ref="D3:M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Carte d'identité</vt:lpstr>
      <vt:lpstr>Eligibilité</vt:lpstr>
      <vt:lpstr>volet financier</vt:lpstr>
      <vt:lpstr>Données techniques</vt:lpstr>
      <vt:lpstr>Synthèse factures</vt:lpstr>
      <vt:lpstr>Attestation CEE</vt:lpstr>
      <vt:lpstr>Calcul TRB</vt:lpstr>
      <vt:lpstr>Data 1</vt:lpstr>
      <vt:lpstr>Data 2</vt:lpstr>
      <vt:lpstr>_1__BUDGET_PREVISIONNEL_DE_L_OPERATION</vt:lpstr>
      <vt:lpstr>'volet financier'!_2__PLAN_DE_FINANCEMENT</vt:lpstr>
      <vt:lpstr>Listerégions</vt:lpstr>
      <vt:lpstr>Récupération_de_chaleur</vt:lpstr>
      <vt:lpstr>'Attestation CEE'!Zone_d_impression</vt:lpstr>
      <vt:lpstr>'volet financier'!Zone_d_impression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2026-04-02T08:00:26Z</dcterms:created>
  <dcterms:modified xsi:type="dcterms:W3CDTF">2026-04-02T08:00:39Z</dcterms:modified>
  <cp:category/>
  <cp:contentStatus/>
</cp:coreProperties>
</file>