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G8184\Desktop\ENERGIE - Mise à jour site internet\"/>
    </mc:Choice>
  </mc:AlternateContent>
  <xr:revisionPtr revIDLastSave="0" documentId="13_ncr:1_{993E656C-1548-4F72-BA7C-8DADBD7F75E7}" xr6:coauthVersionLast="47" xr6:coauthVersionMax="47" xr10:uidLastSave="{00000000-0000-0000-0000-000000000000}"/>
  <workbookProtection lockStructure="1"/>
  <bookViews>
    <workbookView xWindow="1950" yWindow="1950" windowWidth="21600" windowHeight="11385" tabRatio="722" xr2:uid="{00000000-000D-0000-FFFF-FFFF00000000}"/>
  </bookViews>
  <sheets>
    <sheet name="Accueil" sheetId="14" r:id="rId1"/>
    <sheet name="Tableau 1 Besoins" sheetId="8" r:id="rId2"/>
    <sheet name="Tableau 2 Installation" sheetId="17" r:id="rId3"/>
    <sheet name="Tableau 3 Production" sheetId="10" r:id="rId4"/>
    <sheet name="Paramètres" sheetId="20" state="hidden" r:id="rId5"/>
  </sheets>
  <externalReferences>
    <externalReference r:id="rId6"/>
  </externalReferences>
  <definedNames>
    <definedName name="_xlnm._FilterDatabase" localSheetId="3" hidden="1">'Tableau 3 Production'!$A$3:$F$23</definedName>
    <definedName name="Besoins_utiles_projet">'[1]caractéristiques projet'!$D$12</definedName>
    <definedName name="Liste_Besoins">Paramètres!$A$5:$A$10</definedName>
    <definedName name="Liste_Substitution">Paramètres!$C$5:$C$8</definedName>
    <definedName name="nb_nvle_ss">'[1]caractéristiques projet'!$D$34</definedName>
    <definedName name="Prix_biomasse">'[1]caractéristiques projet'!$D$22</definedName>
    <definedName name="Prod_biomasse">'[1]caractéristiques projet'!$D$18</definedName>
    <definedName name="Prod_chaud_app">'[1]caractéristiques projet'!$D$27</definedName>
    <definedName name="Puiss_appoint">'[1]caractéristiques projet'!$D$26</definedName>
    <definedName name="Puissance_biomasse">'[1]caractéristiques projet'!$D$17</definedName>
    <definedName name="Statut_investisseur">'[1]caractéristiques projet'!$D$10</definedName>
    <definedName name="Type_projet">'[1]caractéristiques projet'!$D$9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0" l="1"/>
  <c r="D9" i="8"/>
  <c r="D10" i="8"/>
  <c r="E5" i="10" s="1"/>
  <c r="D22" i="10" l="1"/>
  <c r="E22" i="10" l="1"/>
  <c r="F22" i="10" s="1"/>
  <c r="D18" i="10"/>
  <c r="D17" i="10"/>
  <c r="C19" i="17" l="1"/>
  <c r="E14" i="10"/>
  <c r="E17" i="10" s="1"/>
  <c r="D14" i="10"/>
  <c r="B9" i="8"/>
  <c r="E7" i="10" l="1"/>
  <c r="E18" i="10" s="1"/>
  <c r="E21" i="10" s="1"/>
  <c r="E20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tc={F68AEE3F-0A2F-42A4-9CDF-AC616F5D7ADF}</author>
  </authors>
  <commentList>
    <comment ref="D16" authorId="0" shapeId="0" xr:uid="{F68AEE3F-0A2F-42A4-9CDF-AC616F5D7AD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logiciel utilisé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BERTHOMIEU Nadine</author>
  </authors>
  <commentList>
    <comment ref="D7" authorId="0" shapeId="0" xr:uid="{00000000-0006-0000-0300-000002000000}">
      <text>
        <r>
          <rPr>
            <sz val="9"/>
            <color indexed="81"/>
            <rFont val="Tahoma"/>
            <family val="2"/>
          </rPr>
          <t>Reprendre le chiffre annoncé Tableau 1 besoin B6 ou B17</t>
        </r>
      </text>
    </comment>
    <comment ref="C10" authorId="0" shapeId="0" xr:uid="{00000000-0006-0000-0300-000003000000}">
      <text>
        <r>
          <rPr>
            <sz val="9"/>
            <color indexed="81"/>
            <rFont val="Tahoma"/>
            <family val="2"/>
          </rPr>
          <t>On évoque ici le rendement dit de combustion. Les pertes de distribution sont incluses dans les besoins globaux</t>
        </r>
      </text>
    </comment>
    <comment ref="C15" authorId="0" shapeId="0" xr:uid="{00000000-0006-0000-0300-000004000000}">
      <text>
        <r>
          <rPr>
            <sz val="9"/>
            <color indexed="81"/>
            <rFont val="Tahoma"/>
            <family val="2"/>
          </rPr>
          <t>On évoque ici le rendement dit de combustion. Les pertes de distribution sont incluses dans les besoins globaux</t>
        </r>
      </text>
    </comment>
  </commentList>
</comments>
</file>

<file path=xl/sharedStrings.xml><?xml version="1.0" encoding="utf-8"?>
<sst xmlns="http://schemas.openxmlformats.org/spreadsheetml/2006/main" count="129" uniqueCount="115">
  <si>
    <t>TABLEAUX INSTRUCTION DOSSIER FONDS CHALEUR
Solaire thermique pour opérations dédiées</t>
  </si>
  <si>
    <t>Tableau 1 : Besoins</t>
  </si>
  <si>
    <t>Tableau 2 : Installation</t>
  </si>
  <si>
    <t>Tableau 3 : Production</t>
  </si>
  <si>
    <r>
      <rPr>
        <b/>
        <sz val="10"/>
        <rFont val="Arial"/>
        <family val="2"/>
      </rPr>
      <t xml:space="preserve">NOM du projet </t>
    </r>
    <r>
      <rPr>
        <sz val="10"/>
        <rFont val="Arial"/>
        <family val="2"/>
      </rPr>
      <t>:</t>
    </r>
  </si>
  <si>
    <t xml:space="preserve">Maitre d'ouvrage : </t>
  </si>
  <si>
    <t>Faire un tableur par installation</t>
  </si>
  <si>
    <t>Situation actuelle</t>
  </si>
  <si>
    <t>Commentaire</t>
  </si>
  <si>
    <t>Après démarches d'économies d'énergie
(inscrire mêmes chiffres si aucune démarche engagée)</t>
  </si>
  <si>
    <t>exemple : Limitateurs d'eau</t>
  </si>
  <si>
    <t>Pertes (bouclage, distribution (MWh/an))</t>
  </si>
  <si>
    <t>exemple : Calorifugeage renforcé</t>
  </si>
  <si>
    <t>Valorisation du solaire sur la boucle de distribution</t>
  </si>
  <si>
    <t>batîment neuf ou existant</t>
  </si>
  <si>
    <t>Besoins totaux (MWh/an)</t>
  </si>
  <si>
    <t>Besoins pris en compte pour le calcul de la subvention</t>
  </si>
  <si>
    <t>Classe d'isolation de la distribution</t>
  </si>
  <si>
    <t xml:space="preserve">Les besoins sont constants à l'année </t>
  </si>
  <si>
    <t>D'après audit énergétique</t>
  </si>
  <si>
    <t>Ouvert</t>
  </si>
  <si>
    <t>Vecteur énergétique</t>
  </si>
  <si>
    <t>exemple : bain chauffé</t>
  </si>
  <si>
    <t>Température cible du process en °C</t>
  </si>
  <si>
    <t>Tableau 2 : Description de l'installation solaire</t>
  </si>
  <si>
    <t>Caractéristiques du champ de capteur et du schéma d'intégration</t>
  </si>
  <si>
    <t>Situation Future</t>
  </si>
  <si>
    <t>Commentaires/Précisions</t>
  </si>
  <si>
    <t>Installation Solaire thermique</t>
  </si>
  <si>
    <t>Type de schéma hydraulique ou de raccordement</t>
  </si>
  <si>
    <r>
      <t xml:space="preserve">Surface d'entrée </t>
    </r>
    <r>
      <rPr>
        <b/>
        <sz val="8"/>
        <rFont val="Calibri"/>
        <family val="2"/>
      </rPr>
      <t>nette</t>
    </r>
    <r>
      <rPr>
        <sz val="8"/>
        <rFont val="Calibri"/>
        <family val="2"/>
      </rPr>
      <t xml:space="preserve"> des capteurs (en m2)</t>
    </r>
  </si>
  <si>
    <t>Le cas échéant, surface cloturée ou d'emprise de la centrale (en m2)</t>
  </si>
  <si>
    <t xml:space="preserve">Type de capteurs </t>
  </si>
  <si>
    <t>Type de strucure porteuse</t>
  </si>
  <si>
    <t>Type de fluide caloporteur</t>
  </si>
  <si>
    <t>Orientation</t>
  </si>
  <si>
    <t>Inclinaison (en degrés)</t>
  </si>
  <si>
    <t>Autovidangeable</t>
  </si>
  <si>
    <t>Volume du/des ballons solaires cumulés (m3)</t>
  </si>
  <si>
    <t>Volume du/des ballons d'appoint cumulés (m3)                                                                                                                            (si ballon bi-énergie, volume consacré à l'appoint)</t>
  </si>
  <si>
    <r>
      <t xml:space="preserve">Production solaire </t>
    </r>
    <r>
      <rPr>
        <b/>
        <u/>
        <sz val="8"/>
        <rFont val="Calibri"/>
        <family val="2"/>
      </rPr>
      <t>utile</t>
    </r>
    <r>
      <rPr>
        <b/>
        <sz val="8"/>
        <rFont val="Calibri"/>
        <family val="2"/>
      </rPr>
      <t xml:space="preserve"> prévisionnelle (MWh/an) (1)</t>
    </r>
  </si>
  <si>
    <t>Consommation des auxiliaires circuit primaire (MWh/an)</t>
  </si>
  <si>
    <t>Consommation des auxiliaires circuit secondaire (MWh/an)</t>
  </si>
  <si>
    <t>Productivité (kWh/m2)</t>
  </si>
  <si>
    <t>(1) : la production solaire est calculée en valeur d'énergie utile à la sortie du ballon solaire ou au point de piquage. Attention au logiciel utilisé pour le calcul de cette valeur. 
Rappel de la façon de remonter à l'ESU avec les logiciels : SOLO : ESU = Qstu ; POLYSUN : ESU ~ 0.8 SSol; TSol : ESU=E-CISOL - PCh sol - Ba(S)</t>
  </si>
  <si>
    <t>Tableau 3 : Description Production</t>
  </si>
  <si>
    <t>Production</t>
  </si>
  <si>
    <t>* les données de production et consommations MWh sont annuelles</t>
  </si>
  <si>
    <t>Situation future
 (projet EnR)</t>
  </si>
  <si>
    <t>Commentaires</t>
  </si>
  <si>
    <t>Production Solaire Thermique utile MWh/an</t>
  </si>
  <si>
    <t>Production Solaire Thermique utile MWh/an avec plafonnement de la boucle</t>
  </si>
  <si>
    <t>Cas échéant : récupération de chaleur fatale</t>
  </si>
  <si>
    <t>Production d'appoint 1</t>
  </si>
  <si>
    <t>Production appoint 1</t>
  </si>
  <si>
    <t>Type de combustible chaudière d'appoint</t>
  </si>
  <si>
    <t>Gaz Naturel</t>
  </si>
  <si>
    <t>Consommation énergie d'appoint du site en MWh</t>
  </si>
  <si>
    <t>Rendement moyen chaudière PCI à l'année / Bâtiment : rendement production ECS / SHIP : rendement dédié à l'utilité</t>
  </si>
  <si>
    <t>Mesuré</t>
  </si>
  <si>
    <t>Puissance GN  MW</t>
  </si>
  <si>
    <t>Production d'appoint 2</t>
  </si>
  <si>
    <t>Production appoint 2</t>
  </si>
  <si>
    <t>Consommation MWh entrée chaudière</t>
  </si>
  <si>
    <t>Total</t>
  </si>
  <si>
    <t>Total Consommation MWh fossiles/fissiles</t>
  </si>
  <si>
    <t>Total Production MWh</t>
  </si>
  <si>
    <t>Puissance totale MW</t>
  </si>
  <si>
    <t>Taux EnR&amp;R sur production totale du site</t>
  </si>
  <si>
    <t>Taux EnR&amp;R auxiliaires pris en compte</t>
  </si>
  <si>
    <r>
      <t xml:space="preserve">CO2 évité (tonnes) :
</t>
    </r>
    <r>
      <rPr>
        <i/>
        <sz val="8"/>
        <color rgb="FF000000"/>
        <rFont val="Calibri"/>
        <family val="2"/>
      </rPr>
      <t>réf. Combustion (base carbone ADEME) 
GN : 0,201 tCO2/MWh PCI
fioul : 0,272 tCO2/MWh PCI
charbon : 0,345 tCO2/MWh PCI
électricité : 0,039 tCO2/MWh PCI</t>
    </r>
  </si>
  <si>
    <t>Energie substituée</t>
  </si>
  <si>
    <t>Gaz naturel</t>
  </si>
  <si>
    <t>Fioul</t>
  </si>
  <si>
    <t>Charbon</t>
  </si>
  <si>
    <t xml:space="preserve"> Électricité</t>
  </si>
  <si>
    <t>Part</t>
  </si>
  <si>
    <t>Paramètres</t>
  </si>
  <si>
    <t>Listes</t>
  </si>
  <si>
    <t>classique sol</t>
  </si>
  <si>
    <t>CESC1</t>
  </si>
  <si>
    <t>Polysun</t>
  </si>
  <si>
    <t>Simple vitrage</t>
  </si>
  <si>
    <t>Déduit facture</t>
  </si>
  <si>
    <t>Fuel</t>
  </si>
  <si>
    <t>classique toiture</t>
  </si>
  <si>
    <t>CESC2</t>
  </si>
  <si>
    <t>Transol</t>
  </si>
  <si>
    <t>Double vitrage</t>
  </si>
  <si>
    <t>Théorique</t>
  </si>
  <si>
    <t>Electricité</t>
  </si>
  <si>
    <t>trackeur</t>
  </si>
  <si>
    <t xml:space="preserve">CESC3 </t>
  </si>
  <si>
    <t>Tsol</t>
  </si>
  <si>
    <t>Sous vide</t>
  </si>
  <si>
    <t>Mesuré sur l'été</t>
  </si>
  <si>
    <t>ombrière</t>
  </si>
  <si>
    <t>CESC4</t>
  </si>
  <si>
    <t>SCHEFF</t>
  </si>
  <si>
    <t>ET1</t>
  </si>
  <si>
    <t>SOLO 2018</t>
  </si>
  <si>
    <t>D'après étude BE</t>
  </si>
  <si>
    <t>ET2</t>
  </si>
  <si>
    <t>SOLO 2000</t>
  </si>
  <si>
    <t>Boucl1</t>
  </si>
  <si>
    <t>Simsol</t>
  </si>
  <si>
    <t>TRNSYS</t>
  </si>
  <si>
    <t>Scenocalc</t>
  </si>
  <si>
    <t>Autre</t>
  </si>
  <si>
    <t>Type de besoins adressés par le solaire</t>
  </si>
  <si>
    <t>Type de circuit hydraulique (2)</t>
  </si>
  <si>
    <t>Les besoins sont constants dans la semaine</t>
  </si>
  <si>
    <t>ECS</t>
  </si>
  <si>
    <t>Besoins adressés par le solaire (MWh/an) (1)</t>
  </si>
  <si>
    <t>(1) : besoins considérés  au plus près de l'utilisation, sans les pertes de distribution,  le cas échéant issu de l'audit énergétique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</si>
</sst>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u/>
      <sz val="12"/>
      <color indexed="8"/>
      <name val="Calibri"/>
      <family val="2"/>
    </font>
    <font>
      <sz val="10"/>
      <name val="Arial"/>
      <family val="2"/>
    </font>
    <font>
      <sz val="12"/>
      <name val="Arial Black"/>
      <family val="2"/>
    </font>
    <font>
      <sz val="9"/>
      <name val="Arial Black"/>
      <family val="2"/>
    </font>
    <font>
      <sz val="8"/>
      <name val="Calibri"/>
      <family val="2"/>
    </font>
    <font>
      <sz val="9"/>
      <color indexed="81"/>
      <name val="Tahoma"/>
      <family val="2"/>
    </font>
    <font>
      <sz val="11"/>
      <name val="Calibri"/>
      <family val="2"/>
    </font>
    <font>
      <b/>
      <i/>
      <sz val="1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8"/>
      <name val="Calibri"/>
      <family val="2"/>
    </font>
    <font>
      <b/>
      <u/>
      <sz val="12"/>
      <name val="Calibri"/>
      <family val="2"/>
    </font>
    <font>
      <i/>
      <sz val="8"/>
      <name val="Calibri"/>
      <family val="2"/>
    </font>
    <font>
      <b/>
      <sz val="10"/>
      <name val="Calibri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8"/>
      <name val="Calibri"/>
      <family val="2"/>
    </font>
    <font>
      <i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i/>
      <sz val="8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bgColor rgb="FFFFFF99"/>
      </patternFill>
    </fill>
    <fill>
      <patternFill patternType="lightUp"/>
    </fill>
  </fills>
  <borders count="4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2" fillId="0" borderId="0" applyNumberFormat="0" applyFill="0" applyBorder="0" applyAlignment="0" applyProtection="0"/>
    <xf numFmtId="0" fontId="4" fillId="0" borderId="0"/>
    <xf numFmtId="0" fontId="13" fillId="0" borderId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/>
    <xf numFmtId="0" fontId="4" fillId="0" borderId="0" xfId="3" applyFont="1"/>
    <xf numFmtId="0" fontId="13" fillId="0" borderId="0" xfId="3"/>
    <xf numFmtId="0" fontId="6" fillId="0" borderId="0" xfId="3" applyFont="1" applyAlignment="1">
      <alignment horizontal="right" vertical="center" wrapText="1"/>
    </xf>
    <xf numFmtId="0" fontId="14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5" fillId="10" borderId="0" xfId="3" applyFont="1" applyFill="1" applyAlignment="1">
      <alignment horizontal="center" vertical="center" wrapText="1"/>
    </xf>
    <xf numFmtId="0" fontId="12" fillId="0" borderId="9" xfId="1" applyBorder="1" applyAlignment="1">
      <alignment horizontal="left" vertical="center"/>
    </xf>
    <xf numFmtId="0" fontId="4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12" fillId="0" borderId="9" xfId="1" applyFill="1" applyBorder="1" applyAlignment="1">
      <alignment horizontal="left" vertical="center"/>
    </xf>
    <xf numFmtId="0" fontId="9" fillId="7" borderId="0" xfId="0" applyFont="1" applyFill="1"/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2" borderId="27" xfId="0" applyFont="1" applyFill="1" applyBorder="1" applyAlignment="1">
      <alignment horizontal="left" vertical="center"/>
    </xf>
    <xf numFmtId="1" fontId="16" fillId="2" borderId="26" xfId="0" applyNumberFormat="1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/>
    </xf>
    <xf numFmtId="1" fontId="7" fillId="2" borderId="9" xfId="0" applyNumberFormat="1" applyFont="1" applyFill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16" fillId="2" borderId="32" xfId="0" applyFont="1" applyFill="1" applyBorder="1" applyAlignment="1">
      <alignment horizontal="left" vertical="center" wrapText="1"/>
    </xf>
    <xf numFmtId="1" fontId="7" fillId="2" borderId="33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1" fontId="7" fillId="11" borderId="33" xfId="0" applyNumberFormat="1" applyFont="1" applyFill="1" applyBorder="1" applyAlignment="1">
      <alignment horizontal="center" vertical="center"/>
    </xf>
    <xf numFmtId="0" fontId="17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7" fillId="7" borderId="0" xfId="0" applyFont="1" applyFill="1" applyProtection="1">
      <protection locked="0"/>
    </xf>
    <xf numFmtId="0" fontId="14" fillId="7" borderId="0" xfId="0" applyFont="1" applyFill="1" applyProtection="1">
      <protection locked="0"/>
    </xf>
    <xf numFmtId="0" fontId="18" fillId="2" borderId="15" xfId="0" applyFont="1" applyFill="1" applyBorder="1" applyAlignment="1" applyProtection="1">
      <alignment vertical="center" wrapText="1"/>
      <protection locked="0"/>
    </xf>
    <xf numFmtId="0" fontId="16" fillId="4" borderId="11" xfId="0" applyFont="1" applyFill="1" applyBorder="1" applyAlignment="1" applyProtection="1">
      <alignment horizontal="center" vertical="center" wrapText="1"/>
      <protection locked="0"/>
    </xf>
    <xf numFmtId="0" fontId="16" fillId="4" borderId="12" xfId="0" applyFont="1" applyFill="1" applyBorder="1" applyAlignment="1" applyProtection="1">
      <alignment horizontal="center" vertical="center" wrapText="1"/>
      <protection locked="0"/>
    </xf>
    <xf numFmtId="0" fontId="16" fillId="9" borderId="19" xfId="0" applyFont="1" applyFill="1" applyBorder="1" applyAlignment="1" applyProtection="1">
      <alignment horizontal="left"/>
      <protection locked="0"/>
    </xf>
    <xf numFmtId="1" fontId="16" fillId="9" borderId="14" xfId="0" applyNumberFormat="1" applyFont="1" applyFill="1" applyBorder="1" applyAlignment="1" applyProtection="1">
      <alignment horizontal="center" vertical="center"/>
      <protection locked="0"/>
    </xf>
    <xf numFmtId="0" fontId="14" fillId="7" borderId="14" xfId="0" applyFont="1" applyFill="1" applyBorder="1" applyProtection="1">
      <protection locked="0"/>
    </xf>
    <xf numFmtId="0" fontId="14" fillId="7" borderId="30" xfId="0" applyFont="1" applyFill="1" applyBorder="1" applyProtection="1">
      <protection locked="0"/>
    </xf>
    <xf numFmtId="0" fontId="16" fillId="8" borderId="10" xfId="0" applyFont="1" applyFill="1" applyBorder="1" applyAlignment="1" applyProtection="1">
      <alignment horizontal="left"/>
      <protection locked="0"/>
    </xf>
    <xf numFmtId="1" fontId="16" fillId="8" borderId="14" xfId="0" applyNumberFormat="1" applyFont="1" applyFill="1" applyBorder="1" applyAlignment="1" applyProtection="1">
      <alignment horizontal="center" vertical="center"/>
      <protection locked="0"/>
    </xf>
    <xf numFmtId="1" fontId="16" fillId="8" borderId="24" xfId="0" applyNumberFormat="1" applyFont="1" applyFill="1" applyBorder="1" applyAlignment="1" applyProtection="1">
      <alignment horizontal="center" vertical="center"/>
      <protection locked="0"/>
    </xf>
    <xf numFmtId="0" fontId="14" fillId="7" borderId="13" xfId="0" applyFont="1" applyFill="1" applyBorder="1" applyProtection="1"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165" fontId="7" fillId="2" borderId="14" xfId="0" applyNumberFormat="1" applyFont="1" applyFill="1" applyBorder="1" applyAlignment="1" applyProtection="1">
      <alignment horizontal="center" vertical="center"/>
      <protection locked="0"/>
    </xf>
    <xf numFmtId="165" fontId="7" fillId="11" borderId="14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9" fontId="7" fillId="0" borderId="13" xfId="4" applyFont="1" applyFill="1" applyBorder="1" applyAlignment="1" applyProtection="1">
      <alignment horizontal="center" vertical="center"/>
      <protection locked="0"/>
    </xf>
    <xf numFmtId="1" fontId="7" fillId="0" borderId="13" xfId="0" applyNumberFormat="1" applyFont="1" applyBorder="1" applyAlignment="1" applyProtection="1">
      <alignment horizontal="center" vertical="center"/>
      <protection locked="0"/>
    </xf>
    <xf numFmtId="1" fontId="7" fillId="2" borderId="13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9" fontId="7" fillId="0" borderId="17" xfId="4" applyFont="1" applyFill="1" applyBorder="1" applyAlignment="1" applyProtection="1">
      <alignment horizontal="center" vertical="center"/>
      <protection locked="0"/>
    </xf>
    <xf numFmtId="9" fontId="7" fillId="2" borderId="17" xfId="4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Protection="1"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165" fontId="7" fillId="0" borderId="16" xfId="0" applyNumberFormat="1" applyFont="1" applyBorder="1" applyAlignment="1" applyProtection="1">
      <alignment horizontal="center" vertical="center"/>
      <protection locked="0"/>
    </xf>
    <xf numFmtId="165" fontId="7" fillId="2" borderId="16" xfId="0" applyNumberFormat="1" applyFont="1" applyFill="1" applyBorder="1" applyAlignment="1" applyProtection="1">
      <alignment horizontal="center" vertical="center"/>
      <protection locked="0"/>
    </xf>
    <xf numFmtId="0" fontId="14" fillId="7" borderId="17" xfId="0" applyFont="1" applyFill="1" applyBorder="1" applyProtection="1">
      <protection locked="0"/>
    </xf>
    <xf numFmtId="0" fontId="7" fillId="2" borderId="22" xfId="0" applyFont="1" applyFill="1" applyBorder="1" applyAlignment="1" applyProtection="1">
      <alignment horizontal="left"/>
      <protection locked="0"/>
    </xf>
    <xf numFmtId="165" fontId="7" fillId="0" borderId="14" xfId="0" applyNumberFormat="1" applyFont="1" applyBorder="1" applyAlignment="1" applyProtection="1">
      <alignment horizontal="center" vertical="center"/>
      <protection locked="0"/>
    </xf>
    <xf numFmtId="0" fontId="14" fillId="0" borderId="14" xfId="0" applyFont="1" applyBorder="1" applyProtection="1">
      <protection locked="0"/>
    </xf>
    <xf numFmtId="0" fontId="7" fillId="2" borderId="25" xfId="0" applyFont="1" applyFill="1" applyBorder="1" applyAlignment="1" applyProtection="1">
      <alignment horizontal="left"/>
      <protection locked="0"/>
    </xf>
    <xf numFmtId="0" fontId="14" fillId="0" borderId="13" xfId="0" applyFont="1" applyBorder="1" applyProtection="1">
      <protection locked="0"/>
    </xf>
    <xf numFmtId="1" fontId="7" fillId="11" borderId="13" xfId="0" applyNumberFormat="1" applyFont="1" applyFill="1" applyBorder="1" applyAlignment="1" applyProtection="1">
      <alignment horizontal="center" vertical="center"/>
      <protection locked="0"/>
    </xf>
    <xf numFmtId="9" fontId="7" fillId="2" borderId="13" xfId="4" applyFont="1" applyFill="1" applyBorder="1" applyAlignment="1" applyProtection="1">
      <alignment horizontal="center" vertical="center"/>
      <protection locked="0"/>
    </xf>
    <xf numFmtId="165" fontId="7" fillId="0" borderId="17" xfId="0" applyNumberFormat="1" applyFont="1" applyBorder="1" applyAlignment="1" applyProtection="1">
      <alignment horizontal="center" vertical="center"/>
      <protection locked="0"/>
    </xf>
    <xf numFmtId="165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14" fillId="0" borderId="16" xfId="0" applyFont="1" applyBorder="1" applyProtection="1">
      <protection locked="0"/>
    </xf>
    <xf numFmtId="0" fontId="16" fillId="2" borderId="19" xfId="0" applyFont="1" applyFill="1" applyBorder="1" applyAlignment="1" applyProtection="1">
      <alignment horizontal="left"/>
      <protection locked="0"/>
    </xf>
    <xf numFmtId="1" fontId="16" fillId="11" borderId="14" xfId="0" applyNumberFormat="1" applyFont="1" applyFill="1" applyBorder="1" applyAlignment="1" applyProtection="1">
      <alignment horizontal="center" vertical="center"/>
      <protection locked="0"/>
    </xf>
    <xf numFmtId="9" fontId="14" fillId="7" borderId="14" xfId="4" applyFont="1" applyFill="1" applyBorder="1" applyProtection="1">
      <protection locked="0"/>
    </xf>
    <xf numFmtId="0" fontId="16" fillId="2" borderId="20" xfId="0" applyFont="1" applyFill="1" applyBorder="1" applyAlignment="1" applyProtection="1">
      <alignment horizontal="left" vertical="center" wrapText="1"/>
      <protection locked="0"/>
    </xf>
    <xf numFmtId="1" fontId="16" fillId="11" borderId="13" xfId="0" applyNumberFormat="1" applyFont="1" applyFill="1" applyBorder="1" applyAlignment="1" applyProtection="1">
      <alignment horizontal="center" vertical="center"/>
      <protection locked="0"/>
    </xf>
    <xf numFmtId="0" fontId="16" fillId="2" borderId="20" xfId="0" applyFont="1" applyFill="1" applyBorder="1" applyAlignment="1" applyProtection="1">
      <alignment horizontal="left" wrapText="1"/>
      <protection locked="0"/>
    </xf>
    <xf numFmtId="1" fontId="16" fillId="2" borderId="13" xfId="0" applyNumberFormat="1" applyFont="1" applyFill="1" applyBorder="1" applyAlignment="1" applyProtection="1">
      <alignment horizontal="center" vertical="center"/>
      <protection locked="0"/>
    </xf>
    <xf numFmtId="164" fontId="16" fillId="6" borderId="13" xfId="4" applyNumberFormat="1" applyFont="1" applyFill="1" applyBorder="1" applyAlignment="1" applyProtection="1">
      <alignment horizontal="center" vertical="center"/>
      <protection locked="0"/>
    </xf>
    <xf numFmtId="164" fontId="16" fillId="5" borderId="13" xfId="4" applyNumberFormat="1" applyFont="1" applyFill="1" applyBorder="1" applyAlignment="1" applyProtection="1">
      <alignment horizontal="center" vertical="center"/>
      <protection locked="0"/>
    </xf>
    <xf numFmtId="164" fontId="16" fillId="6" borderId="17" xfId="4" applyNumberFormat="1" applyFont="1" applyFill="1" applyBorder="1" applyAlignment="1" applyProtection="1">
      <alignment horizontal="center" vertical="center"/>
      <protection locked="0"/>
    </xf>
    <xf numFmtId="164" fontId="16" fillId="5" borderId="17" xfId="4" applyNumberFormat="1" applyFont="1" applyFill="1" applyBorder="1" applyAlignment="1" applyProtection="1">
      <alignment horizontal="center" vertical="center"/>
      <protection locked="0"/>
    </xf>
    <xf numFmtId="0" fontId="14" fillId="7" borderId="13" xfId="0" quotePrefix="1" applyFont="1" applyFill="1" applyBorder="1" applyProtection="1">
      <protection locked="0"/>
    </xf>
    <xf numFmtId="0" fontId="28" fillId="12" borderId="9" xfId="0" applyFont="1" applyFill="1" applyBorder="1" applyAlignment="1" applyProtection="1">
      <alignment horizontal="center" vertical="center" wrapText="1"/>
      <protection locked="0"/>
    </xf>
    <xf numFmtId="0" fontId="26" fillId="12" borderId="9" xfId="0" applyFont="1" applyFill="1" applyBorder="1" applyAlignment="1" applyProtection="1">
      <alignment horizontal="center" vertical="center" wrapText="1"/>
      <protection locked="0"/>
    </xf>
    <xf numFmtId="9" fontId="29" fillId="12" borderId="9" xfId="5" applyFont="1" applyFill="1" applyBorder="1" applyAlignment="1" applyProtection="1">
      <alignment horizontal="center" vertical="center" wrapText="1"/>
      <protection locked="0"/>
    </xf>
    <xf numFmtId="1" fontId="16" fillId="11" borderId="24" xfId="0" applyNumberFormat="1" applyFont="1" applyFill="1" applyBorder="1" applyAlignment="1">
      <alignment horizontal="center" vertical="center"/>
    </xf>
    <xf numFmtId="1" fontId="16" fillId="13" borderId="14" xfId="0" applyNumberFormat="1" applyFont="1" applyFill="1" applyBorder="1" applyAlignment="1" applyProtection="1">
      <alignment horizontal="center" vertical="center"/>
      <protection locked="0"/>
    </xf>
    <xf numFmtId="0" fontId="16" fillId="4" borderId="37" xfId="0" applyFont="1" applyFill="1" applyBorder="1" applyAlignment="1" applyProtection="1">
      <alignment horizontal="center" vertical="center" wrapText="1"/>
      <protection locked="0"/>
    </xf>
    <xf numFmtId="0" fontId="16" fillId="4" borderId="31" xfId="0" applyFont="1" applyFill="1" applyBorder="1" applyAlignment="1" applyProtection="1">
      <alignment horizontal="center" vertical="center" wrapText="1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0" borderId="36" xfId="0" applyFont="1" applyBorder="1" applyProtection="1">
      <protection locked="0"/>
    </xf>
    <xf numFmtId="0" fontId="7" fillId="14" borderId="39" xfId="0" applyFont="1" applyFill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3" borderId="39" xfId="0" applyFont="1" applyFill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11" borderId="27" xfId="0" applyFont="1" applyFill="1" applyBorder="1" applyAlignment="1">
      <alignment horizontal="center" vertical="center"/>
    </xf>
    <xf numFmtId="0" fontId="7" fillId="3" borderId="41" xfId="0" applyFont="1" applyFill="1" applyBorder="1" applyAlignment="1" applyProtection="1">
      <alignment horizontal="center" vertical="center"/>
      <protection locked="0"/>
    </xf>
    <xf numFmtId="0" fontId="7" fillId="0" borderId="38" xfId="0" applyFont="1" applyBorder="1" applyAlignment="1">
      <alignment horizontal="center" vertical="center"/>
    </xf>
    <xf numFmtId="0" fontId="7" fillId="3" borderId="35" xfId="0" applyFont="1" applyFill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14" fillId="0" borderId="43" xfId="0" applyFont="1" applyBorder="1" applyAlignment="1" applyProtection="1">
      <alignment horizontal="center" vertical="center"/>
      <protection locked="0"/>
    </xf>
    <xf numFmtId="0" fontId="7" fillId="14" borderId="42" xfId="0" applyFont="1" applyFill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11" borderId="42" xfId="0" applyFont="1" applyFill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/>
      <protection locked="0"/>
    </xf>
    <xf numFmtId="0" fontId="18" fillId="0" borderId="43" xfId="0" applyFont="1" applyBorder="1" applyAlignment="1" applyProtection="1">
      <alignment horizontal="center" vertical="center"/>
      <protection locked="0"/>
    </xf>
    <xf numFmtId="0" fontId="30" fillId="0" borderId="14" xfId="0" applyFont="1" applyBorder="1" applyProtection="1">
      <protection locked="0"/>
    </xf>
    <xf numFmtId="0" fontId="30" fillId="0" borderId="13" xfId="0" applyFont="1" applyBorder="1" applyProtection="1"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16" fillId="0" borderId="13" xfId="0" applyFont="1" applyBorder="1" applyProtection="1">
      <protection locked="0"/>
    </xf>
    <xf numFmtId="0" fontId="16" fillId="0" borderId="13" xfId="0" applyFont="1" applyBorder="1" applyAlignment="1" applyProtection="1">
      <alignment vertical="center"/>
      <protection locked="0"/>
    </xf>
    <xf numFmtId="0" fontId="7" fillId="0" borderId="16" xfId="0" applyFont="1" applyBorder="1" applyProtection="1">
      <protection locked="0"/>
    </xf>
    <xf numFmtId="0" fontId="18" fillId="0" borderId="0" xfId="0" applyFont="1" applyProtection="1">
      <protection locked="0"/>
    </xf>
    <xf numFmtId="0" fontId="19" fillId="2" borderId="22" xfId="0" applyFont="1" applyFill="1" applyBorder="1" applyAlignment="1">
      <alignment horizontal="center" vertical="center" textRotation="90" wrapText="1"/>
    </xf>
    <xf numFmtId="0" fontId="19" fillId="2" borderId="25" xfId="0" applyFont="1" applyFill="1" applyBorder="1" applyAlignment="1">
      <alignment horizontal="center" vertical="center" textRotation="90" wrapText="1"/>
    </xf>
    <xf numFmtId="0" fontId="22" fillId="0" borderId="21" xfId="0" applyFont="1" applyBorder="1" applyAlignment="1">
      <alignment horizontal="center" vertical="center"/>
    </xf>
    <xf numFmtId="1" fontId="26" fillId="12" borderId="34" xfId="0" applyNumberFormat="1" applyFont="1" applyFill="1" applyBorder="1" applyAlignment="1" applyProtection="1">
      <alignment horizontal="center" vertical="center"/>
      <protection locked="0"/>
    </xf>
    <xf numFmtId="1" fontId="26" fillId="12" borderId="18" xfId="0" applyNumberFormat="1" applyFont="1" applyFill="1" applyBorder="1" applyAlignment="1" applyProtection="1">
      <alignment horizontal="center" vertical="center"/>
      <protection locked="0"/>
    </xf>
    <xf numFmtId="1" fontId="27" fillId="12" borderId="35" xfId="0" applyNumberFormat="1" applyFont="1" applyFill="1" applyBorder="1" applyAlignment="1" applyProtection="1">
      <alignment horizontal="center" vertical="center"/>
      <protection locked="0"/>
    </xf>
    <xf numFmtId="1" fontId="27" fillId="12" borderId="36" xfId="0" applyNumberFormat="1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 textRotation="90" wrapText="1"/>
      <protection locked="0"/>
    </xf>
    <xf numFmtId="0" fontId="7" fillId="2" borderId="2" xfId="0" applyFont="1" applyFill="1" applyBorder="1" applyAlignment="1" applyProtection="1">
      <alignment horizontal="center" vertical="center" textRotation="90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7" fillId="2" borderId="12" xfId="0" applyFont="1" applyFill="1" applyBorder="1" applyAlignment="1" applyProtection="1">
      <alignment horizontal="center" vertical="center" textRotation="90"/>
      <protection locked="0"/>
    </xf>
    <xf numFmtId="0" fontId="7" fillId="2" borderId="7" xfId="0" applyFont="1" applyFill="1" applyBorder="1" applyAlignment="1" applyProtection="1">
      <alignment horizontal="center" vertical="center" textRotation="90"/>
      <protection locked="0"/>
    </xf>
    <xf numFmtId="0" fontId="7" fillId="2" borderId="5" xfId="0" applyFont="1" applyFill="1" applyBorder="1" applyAlignment="1" applyProtection="1">
      <alignment horizontal="center" vertical="center" textRotation="90"/>
      <protection locked="0"/>
    </xf>
    <xf numFmtId="0" fontId="21" fillId="0" borderId="12" xfId="0" applyFont="1" applyBorder="1" applyAlignment="1" applyProtection="1">
      <alignment horizontal="center" vertical="center" textRotation="90"/>
      <protection locked="0"/>
    </xf>
    <xf numFmtId="0" fontId="21" fillId="0" borderId="7" xfId="0" applyFont="1" applyBorder="1" applyAlignment="1" applyProtection="1">
      <alignment horizontal="center" vertical="center" textRotation="90"/>
      <protection locked="0"/>
    </xf>
    <xf numFmtId="0" fontId="21" fillId="0" borderId="5" xfId="0" applyFont="1" applyBorder="1" applyAlignment="1" applyProtection="1">
      <alignment horizontal="center" vertical="center" textRotation="90"/>
      <protection locked="0"/>
    </xf>
    <xf numFmtId="0" fontId="7" fillId="2" borderId="31" xfId="0" applyFont="1" applyFill="1" applyBorder="1" applyAlignment="1" applyProtection="1">
      <alignment horizontal="center" vertical="center" textRotation="90"/>
      <protection locked="0"/>
    </xf>
    <xf numFmtId="0" fontId="7" fillId="2" borderId="29" xfId="0" applyFont="1" applyFill="1" applyBorder="1" applyAlignment="1" applyProtection="1">
      <alignment horizontal="center" vertical="center" textRotation="90"/>
      <protection locked="0"/>
    </xf>
    <xf numFmtId="0" fontId="31" fillId="12" borderId="34" xfId="0" applyFont="1" applyFill="1" applyBorder="1" applyAlignment="1" applyProtection="1">
      <alignment horizontal="left" vertical="center" wrapText="1"/>
      <protection locked="0"/>
    </xf>
    <xf numFmtId="0" fontId="26" fillId="12" borderId="18" xfId="0" applyFont="1" applyFill="1" applyBorder="1" applyAlignment="1" applyProtection="1">
      <alignment horizontal="left" vertical="center" wrapText="1"/>
      <protection locked="0"/>
    </xf>
  </cellXfs>
  <cellStyles count="7">
    <cellStyle name="Lien hypertexte" xfId="1" builtinId="8"/>
    <cellStyle name="Normal" xfId="0" builtinId="0"/>
    <cellStyle name="Normal 2" xfId="2" xr:uid="{00000000-0005-0000-0000-000002000000}"/>
    <cellStyle name="Normal 5" xfId="3" xr:uid="{00000000-0005-0000-0000-000003000000}"/>
    <cellStyle name="Pourcentage" xfId="4" builtinId="5"/>
    <cellStyle name="Pourcentage 2" xfId="5" xr:uid="{00000000-0005-0000-0000-000005000000}"/>
    <cellStyle name="Pourcentage 3" xfId="6" xr:uid="{00000000-0005-0000-0000-000006000000}"/>
  </cellStyles>
  <dxfs count="2">
    <dxf>
      <font>
        <b/>
        <i val="0"/>
        <color theme="0"/>
      </font>
      <fill>
        <patternFill>
          <bgColor rgb="FFFF0000"/>
        </patternFill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F5050"/>
      <color rgb="FFCC33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0</xdr:rowOff>
    </xdr:from>
    <xdr:to>
      <xdr:col>1</xdr:col>
      <xdr:colOff>171450</xdr:colOff>
      <xdr:row>2</xdr:row>
      <xdr:rowOff>38100</xdr:rowOff>
    </xdr:to>
    <xdr:pic>
      <xdr:nvPicPr>
        <xdr:cNvPr id="1559" name="Picture 2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42875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819150</xdr:colOff>
      <xdr:row>0</xdr:row>
      <xdr:rowOff>0</xdr:rowOff>
    </xdr:from>
    <xdr:to>
      <xdr:col>2</xdr:col>
      <xdr:colOff>819150</xdr:colOff>
      <xdr:row>1</xdr:row>
      <xdr:rowOff>38100</xdr:rowOff>
    </xdr:to>
    <xdr:pic>
      <xdr:nvPicPr>
        <xdr:cNvPr id="1560" name="Picture 3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781050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2219325</xdr:colOff>
      <xdr:row>0</xdr:row>
      <xdr:rowOff>0</xdr:rowOff>
    </xdr:from>
    <xdr:ext cx="0" cy="600075"/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542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838200</xdr:colOff>
      <xdr:row>0</xdr:row>
      <xdr:rowOff>0</xdr:rowOff>
    </xdr:from>
    <xdr:ext cx="0" cy="285750"/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7715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2219325</xdr:colOff>
      <xdr:row>3</xdr:row>
      <xdr:rowOff>57150</xdr:rowOff>
    </xdr:from>
    <xdr:ext cx="0" cy="600075"/>
    <xdr:pic>
      <xdr:nvPicPr>
        <xdr:cNvPr id="17" name="Pictur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542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838200</xdr:colOff>
      <xdr:row>4</xdr:row>
      <xdr:rowOff>123825</xdr:rowOff>
    </xdr:from>
    <xdr:ext cx="0" cy="285750"/>
    <xdr:pic>
      <xdr:nvPicPr>
        <xdr:cNvPr id="18" name="Picture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7715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590550</xdr:colOff>
      <xdr:row>0</xdr:row>
      <xdr:rowOff>0</xdr:rowOff>
    </xdr:from>
    <xdr:to>
      <xdr:col>3</xdr:col>
      <xdr:colOff>371475</xdr:colOff>
      <xdr:row>4</xdr:row>
      <xdr:rowOff>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707"/>
        <a:stretch/>
      </xdr:blipFill>
      <xdr:spPr bwMode="auto">
        <a:xfrm>
          <a:off x="590550" y="0"/>
          <a:ext cx="6315075" cy="1066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deme.fr/Users/thouins/Desktop/BUREAU/Tableur/Tableur_biomasse_fc_v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ueil"/>
      <sheetName val="caractéristiques projet"/>
      <sheetName val="Résultats"/>
      <sheetName val="solution biomasse"/>
      <sheetName val="solution de reference"/>
      <sheetName val="grilles FC"/>
      <sheetName val="TEC Production"/>
      <sheetName val="TEC Réseau (2)"/>
      <sheetName val="evolution des couts"/>
      <sheetName val="TEC Réseau"/>
      <sheetName val="Evolution couts"/>
      <sheetName val="Détails sous-stations"/>
      <sheetName val="menu deroulant"/>
      <sheetName val="Feuil1"/>
    </sheetNames>
    <sheetDataSet>
      <sheetData sheetId="0"/>
      <sheetData sheetId="1">
        <row r="9">
          <cell r="D9">
            <v>2</v>
          </cell>
        </row>
        <row r="10">
          <cell r="D10">
            <v>1</v>
          </cell>
        </row>
        <row r="12">
          <cell r="D12">
            <v>40000</v>
          </cell>
        </row>
        <row r="17">
          <cell r="D17">
            <v>8000</v>
          </cell>
        </row>
        <row r="18">
          <cell r="D18">
            <v>35000</v>
          </cell>
        </row>
        <row r="22">
          <cell r="D22">
            <v>24</v>
          </cell>
        </row>
        <row r="26">
          <cell r="D26">
            <v>15000</v>
          </cell>
        </row>
        <row r="27">
          <cell r="D27">
            <v>7000</v>
          </cell>
        </row>
        <row r="34">
          <cell r="D34">
            <v>50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ERTHOMIEU Nadine" id="{D4D401CD-7EC1-4433-8572-7C9E55A88DF5}" userId="BERTHOMIEU Nadine" providerId="Non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6" personId="{D4D401CD-7EC1-4433-8572-7C9E55A88DF5}" id="{F68AEE3F-0A2F-42A4-9CDF-AC616F5D7ADF}">
    <text>logiciel utilisé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5">
    <tabColor rgb="FF0000FF"/>
  </sheetPr>
  <dimension ref="A1:D51"/>
  <sheetViews>
    <sheetView showGridLines="0" tabSelected="1" topLeftCell="B1" workbookViewId="0">
      <selection activeCell="D4" sqref="D4"/>
    </sheetView>
  </sheetViews>
  <sheetFormatPr baseColWidth="10" defaultColWidth="0" defaultRowHeight="12.75" customHeight="1" zeroHeight="1" x14ac:dyDescent="0.2"/>
  <cols>
    <col min="1" max="1" width="9.28515625" style="2" hidden="1" customWidth="1"/>
    <col min="2" max="2" width="11.5703125" style="2" customWidth="1"/>
    <col min="3" max="3" width="86.42578125" style="2" customWidth="1"/>
    <col min="4" max="4" width="37" style="2" bestFit="1" customWidth="1"/>
    <col min="5" max="16384" width="11.42578125" style="2" hidden="1"/>
  </cols>
  <sheetData>
    <row r="1" spans="2:3" ht="21" customHeight="1" x14ac:dyDescent="0.2"/>
    <row r="2" spans="2:3" ht="21" customHeight="1" x14ac:dyDescent="0.2"/>
    <row r="3" spans="2:3" ht="21" customHeight="1" x14ac:dyDescent="0.2"/>
    <row r="4" spans="2:3" ht="21" customHeight="1" x14ac:dyDescent="0.2">
      <c r="B4" s="3"/>
    </row>
    <row r="5" spans="2:3" ht="21" customHeight="1" x14ac:dyDescent="0.2"/>
    <row r="6" spans="2:3" ht="25.5" customHeight="1" x14ac:dyDescent="0.2">
      <c r="C6" s="4">
        <v>2025</v>
      </c>
    </row>
    <row r="7" spans="2:3" ht="39" x14ac:dyDescent="0.2">
      <c r="C7" s="8" t="s">
        <v>0</v>
      </c>
    </row>
    <row r="8" spans="2:3" x14ac:dyDescent="0.2"/>
    <row r="9" spans="2:3" ht="19.5" customHeight="1" x14ac:dyDescent="0.2"/>
    <row r="10" spans="2:3" ht="19.5" customHeight="1" x14ac:dyDescent="0.2">
      <c r="C10" s="12" t="s">
        <v>1</v>
      </c>
    </row>
    <row r="11" spans="2:3" ht="19.5" customHeight="1" x14ac:dyDescent="0.2">
      <c r="C11" s="9" t="s">
        <v>2</v>
      </c>
    </row>
    <row r="12" spans="2:3" ht="19.5" customHeight="1" x14ac:dyDescent="0.2">
      <c r="C12" s="9" t="s">
        <v>3</v>
      </c>
    </row>
    <row r="13" spans="2:3" ht="19.5" customHeight="1" x14ac:dyDescent="0.2"/>
    <row r="14" spans="2:3" ht="19.5" customHeight="1" x14ac:dyDescent="0.2">
      <c r="C14" s="10" t="s">
        <v>4</v>
      </c>
    </row>
    <row r="15" spans="2:3" ht="19.5" customHeight="1" x14ac:dyDescent="0.2"/>
    <row r="16" spans="2:3" ht="19.5" customHeight="1" x14ac:dyDescent="0.2">
      <c r="C16" s="11" t="s">
        <v>5</v>
      </c>
    </row>
    <row r="17" ht="19.5" customHeight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sheetProtection sheet="1" objects="1" scenarios="1"/>
  <phoneticPr fontId="7" type="noConversion"/>
  <hyperlinks>
    <hyperlink ref="C10" location="'Tableau 1 Besoins'!A1" display="Tableau 1 : Besoins" xr:uid="{00000000-0004-0000-0000-000000000000}"/>
    <hyperlink ref="C11" location="'Tableau 2 Installation'!A1" display="Tableau 2 : Installation" xr:uid="{00000000-0004-0000-0000-000001000000}"/>
    <hyperlink ref="C12" location="'Tableau 3 Production'!A1" display="Tableau 3 : Production" xr:uid="{00000000-0004-0000-0000-000002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tabColor theme="5" tint="-0.249977111117893"/>
  </sheetPr>
  <dimension ref="A1:F18"/>
  <sheetViews>
    <sheetView zoomScaleNormal="100" workbookViewId="0">
      <selection activeCell="D5" sqref="D5"/>
    </sheetView>
  </sheetViews>
  <sheetFormatPr baseColWidth="10" defaultColWidth="11.42578125" defaultRowHeight="15" x14ac:dyDescent="0.25"/>
  <cols>
    <col min="1" max="1" width="37.7109375" style="43" customWidth="1"/>
    <col min="2" max="2" width="19.7109375" style="43" customWidth="1"/>
    <col min="3" max="3" width="20.7109375" style="43" customWidth="1"/>
    <col min="4" max="4" width="21.85546875" style="43" customWidth="1"/>
    <col min="5" max="5" width="25.85546875" style="43" customWidth="1"/>
    <col min="6" max="7" width="16.42578125" style="43" customWidth="1"/>
    <col min="8" max="8" width="8.5703125" style="43" customWidth="1"/>
    <col min="9" max="9" width="7.5703125" style="43" customWidth="1"/>
    <col min="10" max="10" width="8" style="43" customWidth="1"/>
    <col min="11" max="11" width="10" style="43" customWidth="1"/>
    <col min="12" max="12" width="18.42578125" style="43" customWidth="1"/>
    <col min="13" max="13" width="8.42578125" style="43" customWidth="1"/>
    <col min="14" max="14" width="7.42578125" style="43" customWidth="1"/>
    <col min="15" max="15" width="6.42578125" style="43" customWidth="1"/>
    <col min="16" max="16" width="8.42578125" style="43" customWidth="1"/>
    <col min="17" max="17" width="8.5703125" style="43" customWidth="1"/>
    <col min="18" max="16384" width="11.42578125" style="43"/>
  </cols>
  <sheetData>
    <row r="1" spans="1:6" ht="15.75" x14ac:dyDescent="0.25">
      <c r="A1" s="41" t="s">
        <v>1</v>
      </c>
      <c r="B1" s="42"/>
      <c r="C1" s="42"/>
      <c r="D1" s="42"/>
      <c r="E1" s="42"/>
      <c r="F1" s="42"/>
    </row>
    <row r="2" spans="1:6" ht="15.75" thickBot="1" x14ac:dyDescent="0.3">
      <c r="A2" s="42" t="s">
        <v>6</v>
      </c>
      <c r="C2" s="42"/>
      <c r="D2" s="42"/>
      <c r="E2" s="42"/>
      <c r="F2" s="42"/>
    </row>
    <row r="3" spans="1:6" ht="57.75" customHeight="1" thickBot="1" x14ac:dyDescent="0.3">
      <c r="B3" s="108" t="s">
        <v>7</v>
      </c>
      <c r="C3" s="107" t="s">
        <v>8</v>
      </c>
      <c r="D3" s="108" t="s">
        <v>9</v>
      </c>
      <c r="E3" s="107" t="s">
        <v>8</v>
      </c>
    </row>
    <row r="4" spans="1:6" x14ac:dyDescent="0.25">
      <c r="A4" s="131" t="s">
        <v>109</v>
      </c>
      <c r="B4" s="124"/>
      <c r="C4" s="112"/>
      <c r="D4" s="49" t="s">
        <v>112</v>
      </c>
      <c r="E4" s="44"/>
    </row>
    <row r="5" spans="1:6" x14ac:dyDescent="0.25">
      <c r="A5" s="132" t="s">
        <v>113</v>
      </c>
      <c r="B5" s="125"/>
      <c r="C5" s="113"/>
      <c r="D5" s="46"/>
      <c r="E5" s="45" t="s">
        <v>10</v>
      </c>
    </row>
    <row r="6" spans="1:6" x14ac:dyDescent="0.25">
      <c r="A6" s="75" t="s">
        <v>11</v>
      </c>
      <c r="B6" s="125"/>
      <c r="C6" s="113"/>
      <c r="D6" s="46"/>
      <c r="E6" s="45" t="s">
        <v>12</v>
      </c>
    </row>
    <row r="7" spans="1:6" x14ac:dyDescent="0.25">
      <c r="A7" s="133" t="s">
        <v>13</v>
      </c>
      <c r="B7" s="125"/>
      <c r="C7" s="113"/>
      <c r="D7" s="46"/>
      <c r="E7" s="45"/>
    </row>
    <row r="8" spans="1:6" ht="15.75" thickBot="1" x14ac:dyDescent="0.3">
      <c r="A8" s="133" t="s">
        <v>14</v>
      </c>
      <c r="B8" s="126"/>
      <c r="C8" s="114"/>
      <c r="D8" s="116"/>
      <c r="E8" s="109"/>
    </row>
    <row r="9" spans="1:6" x14ac:dyDescent="0.25">
      <c r="A9" s="134" t="s">
        <v>15</v>
      </c>
      <c r="B9" s="127">
        <f>(B5+B6)</f>
        <v>0</v>
      </c>
      <c r="C9" s="115"/>
      <c r="D9" s="117">
        <f>SUM(D5:D6)</f>
        <v>0</v>
      </c>
      <c r="E9" s="110"/>
    </row>
    <row r="10" spans="1:6" ht="15.75" thickBot="1" x14ac:dyDescent="0.3">
      <c r="A10" s="135" t="s">
        <v>16</v>
      </c>
      <c r="B10" s="126"/>
      <c r="C10" s="118"/>
      <c r="D10" s="119">
        <f>IF(AND(D7="OUI",D6&lt;&gt;""),IF(D8="Existant",MIN(D5,D6),MIN(D5*0.5,D6))+D5,D5)</f>
        <v>0</v>
      </c>
      <c r="E10" s="120"/>
    </row>
    <row r="11" spans="1:6" x14ac:dyDescent="0.25">
      <c r="A11" s="75" t="s">
        <v>17</v>
      </c>
      <c r="B11" s="122"/>
      <c r="C11" s="50"/>
      <c r="D11" s="122"/>
      <c r="E11" s="50"/>
    </row>
    <row r="12" spans="1:6" ht="15.75" thickBot="1" x14ac:dyDescent="0.3">
      <c r="A12" s="75" t="s">
        <v>23</v>
      </c>
      <c r="B12" s="128"/>
      <c r="C12" s="48"/>
      <c r="D12" s="123"/>
      <c r="E12" s="121"/>
    </row>
    <row r="13" spans="1:6" x14ac:dyDescent="0.25">
      <c r="A13" s="75" t="s">
        <v>18</v>
      </c>
      <c r="B13" s="129"/>
      <c r="C13" s="111"/>
      <c r="D13" s="42"/>
      <c r="E13" s="42"/>
    </row>
    <row r="14" spans="1:6" x14ac:dyDescent="0.25">
      <c r="A14" s="75" t="s">
        <v>111</v>
      </c>
      <c r="B14" s="125"/>
      <c r="C14" s="47"/>
      <c r="D14" s="51"/>
      <c r="E14" s="51"/>
    </row>
    <row r="15" spans="1:6" x14ac:dyDescent="0.25">
      <c r="A15" s="75" t="s">
        <v>110</v>
      </c>
      <c r="B15" s="125" t="s">
        <v>20</v>
      </c>
      <c r="C15" s="47"/>
      <c r="D15" s="51"/>
      <c r="E15" s="51"/>
    </row>
    <row r="16" spans="1:6" ht="15.75" thickBot="1" x14ac:dyDescent="0.3">
      <c r="A16" s="136" t="s">
        <v>21</v>
      </c>
      <c r="B16" s="130" t="s">
        <v>22</v>
      </c>
      <c r="C16" s="48"/>
      <c r="D16" s="51"/>
      <c r="E16" s="51"/>
    </row>
    <row r="17" spans="1:5" x14ac:dyDescent="0.25">
      <c r="A17" s="137" t="s">
        <v>114</v>
      </c>
      <c r="B17" s="137"/>
      <c r="C17" s="137"/>
      <c r="D17" s="137"/>
      <c r="E17" s="137"/>
    </row>
    <row r="18" spans="1:5" x14ac:dyDescent="0.25">
      <c r="A18" s="137"/>
      <c r="B18" s="137"/>
      <c r="C18" s="137"/>
      <c r="D18" s="137"/>
      <c r="E18" s="137"/>
    </row>
  </sheetData>
  <sheetProtection sheet="1" objects="1" scenarios="1"/>
  <mergeCells count="2">
    <mergeCell ref="A17:E17"/>
    <mergeCell ref="A18:E18"/>
  </mergeCells>
  <phoneticPr fontId="7" type="noConversion"/>
  <conditionalFormatting sqref="A12 A15:A16">
    <cfRule type="expression" priority="2">
      <formula>"ou($D$4="""";$D$4=""ECS)"</formula>
    </cfRule>
  </conditionalFormatting>
  <conditionalFormatting sqref="A12:E12 A15:C16">
    <cfRule type="expression" dxfId="1" priority="1">
      <formula>OR($D$4="",$D$4="ECS")</formula>
    </cfRule>
  </conditionalFormatting>
  <dataValidations count="5">
    <dataValidation type="list" allowBlank="1" showInputMessage="1" showErrorMessage="1" sqref="B15" xr:uid="{00000000-0002-0000-0100-000000000000}">
      <formula1>"Ouvert,Fermé"</formula1>
    </dataValidation>
    <dataValidation type="list" allowBlank="1" showInputMessage="1" showErrorMessage="1" sqref="C5:C6" xr:uid="{00000000-0002-0000-0100-000002000000}">
      <formula1>Liste_Besoins</formula1>
    </dataValidation>
    <dataValidation type="list" allowBlank="1" showInputMessage="1" showErrorMessage="1" sqref="D7 B13 B14" xr:uid="{00000000-0002-0000-0100-000003000000}">
      <formula1>"OUI,NON"</formula1>
    </dataValidation>
    <dataValidation type="list" allowBlank="1" showInputMessage="1" showErrorMessage="1" sqref="D8" xr:uid="{1CE6D0D7-67D3-408A-A1BE-9357ECB6B323}">
      <formula1>"NEUF,EXISTANT"</formula1>
    </dataValidation>
    <dataValidation type="list" allowBlank="1" showInputMessage="1" showErrorMessage="1" sqref="D4" xr:uid="{BFFFCA0E-4F4C-4CB2-9EA6-98E0D6246CCC}">
      <formula1>"ECS,Process,ECS + Process"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tabColor theme="5" tint="-0.249977111117893"/>
  </sheetPr>
  <dimension ref="A1:I23"/>
  <sheetViews>
    <sheetView zoomScale="110" zoomScaleNormal="110" workbookViewId="0">
      <selection activeCell="D16" sqref="D16"/>
    </sheetView>
  </sheetViews>
  <sheetFormatPr baseColWidth="10" defaultColWidth="11.42578125" defaultRowHeight="15" x14ac:dyDescent="0.25"/>
  <cols>
    <col min="1" max="1" width="4.7109375" style="17" customWidth="1"/>
    <col min="2" max="2" width="51.7109375" style="17" customWidth="1"/>
    <col min="3" max="3" width="18.42578125" style="17" customWidth="1"/>
    <col min="4" max="4" width="25.5703125" style="17" customWidth="1"/>
    <col min="5" max="11" width="11.5703125" style="17" customWidth="1"/>
    <col min="12" max="14" width="10.85546875" style="17" customWidth="1"/>
    <col min="15" max="16384" width="11.42578125" style="17"/>
  </cols>
  <sheetData>
    <row r="1" spans="1:8" ht="15.75" x14ac:dyDescent="0.25">
      <c r="A1" s="38" t="s">
        <v>24</v>
      </c>
    </row>
    <row r="2" spans="1:8" x14ac:dyDescent="0.25">
      <c r="A2" s="39" t="s">
        <v>6</v>
      </c>
    </row>
    <row r="3" spans="1:8" ht="15.75" thickBot="1" x14ac:dyDescent="0.3"/>
    <row r="4" spans="1:8" x14ac:dyDescent="0.25">
      <c r="A4" s="27"/>
      <c r="B4" s="36" t="s">
        <v>25</v>
      </c>
      <c r="C4" s="34" t="s">
        <v>26</v>
      </c>
      <c r="D4" s="35" t="s">
        <v>27</v>
      </c>
      <c r="E4" s="7"/>
    </row>
    <row r="5" spans="1:8" ht="16.350000000000001" customHeight="1" x14ac:dyDescent="0.25">
      <c r="A5" s="138" t="s">
        <v>28</v>
      </c>
      <c r="B5" s="18" t="s">
        <v>29</v>
      </c>
      <c r="C5" s="19"/>
      <c r="D5" s="28"/>
    </row>
    <row r="6" spans="1:8" x14ac:dyDescent="0.25">
      <c r="A6" s="139"/>
      <c r="B6" s="20" t="s">
        <v>30</v>
      </c>
      <c r="C6" s="21"/>
      <c r="D6" s="29"/>
    </row>
    <row r="7" spans="1:8" x14ac:dyDescent="0.25">
      <c r="A7" s="139"/>
      <c r="B7" s="20" t="s">
        <v>31</v>
      </c>
      <c r="C7" s="21"/>
      <c r="D7" s="29"/>
    </row>
    <row r="8" spans="1:8" x14ac:dyDescent="0.25">
      <c r="A8" s="139"/>
      <c r="B8" s="20" t="s">
        <v>32</v>
      </c>
      <c r="C8" s="21"/>
      <c r="D8" s="29"/>
    </row>
    <row r="9" spans="1:8" x14ac:dyDescent="0.25">
      <c r="A9" s="139"/>
      <c r="B9" s="20" t="s">
        <v>33</v>
      </c>
      <c r="C9" s="21"/>
      <c r="D9" s="29"/>
    </row>
    <row r="10" spans="1:8" x14ac:dyDescent="0.25">
      <c r="A10" s="139"/>
      <c r="B10" s="20" t="s">
        <v>34</v>
      </c>
      <c r="C10" s="30"/>
      <c r="D10" s="29"/>
    </row>
    <row r="11" spans="1:8" x14ac:dyDescent="0.25">
      <c r="A11" s="139"/>
      <c r="B11" s="20" t="s">
        <v>35</v>
      </c>
      <c r="C11" s="21"/>
      <c r="D11" s="29"/>
    </row>
    <row r="12" spans="1:8" x14ac:dyDescent="0.25">
      <c r="A12" s="139"/>
      <c r="B12" s="20" t="s">
        <v>36</v>
      </c>
      <c r="C12" s="21"/>
      <c r="D12" s="29"/>
    </row>
    <row r="13" spans="1:8" x14ac:dyDescent="0.25">
      <c r="A13" s="139"/>
      <c r="B13" s="20" t="s">
        <v>37</v>
      </c>
      <c r="C13" s="21"/>
      <c r="D13" s="29"/>
    </row>
    <row r="14" spans="1:8" ht="19.5" customHeight="1" x14ac:dyDescent="0.25">
      <c r="A14" s="139"/>
      <c r="B14" s="20" t="s">
        <v>38</v>
      </c>
      <c r="C14" s="21"/>
      <c r="D14" s="29"/>
    </row>
    <row r="15" spans="1:8" ht="27.75" customHeight="1" x14ac:dyDescent="0.25">
      <c r="A15" s="139"/>
      <c r="B15" s="23" t="s">
        <v>39</v>
      </c>
      <c r="C15" s="22"/>
      <c r="D15" s="29"/>
      <c r="G15" s="31"/>
      <c r="H15" s="31"/>
    </row>
    <row r="16" spans="1:8" ht="15.75" customHeight="1" x14ac:dyDescent="0.25">
      <c r="A16" s="139"/>
      <c r="B16" s="24" t="s">
        <v>40</v>
      </c>
      <c r="C16" s="25"/>
      <c r="D16" s="15"/>
      <c r="G16" s="31"/>
      <c r="H16" s="31"/>
    </row>
    <row r="17" spans="1:9" ht="15.75" customHeight="1" x14ac:dyDescent="0.25">
      <c r="A17" s="139"/>
      <c r="B17" s="26" t="s">
        <v>41</v>
      </c>
      <c r="C17" s="21"/>
      <c r="D17" s="16"/>
      <c r="G17" s="31"/>
      <c r="H17" s="31"/>
    </row>
    <row r="18" spans="1:9" ht="15.75" customHeight="1" x14ac:dyDescent="0.25">
      <c r="A18" s="139"/>
      <c r="B18" s="23" t="s">
        <v>42</v>
      </c>
      <c r="C18" s="21"/>
      <c r="D18" s="14"/>
      <c r="G18" s="31"/>
      <c r="H18" s="31"/>
      <c r="I18" s="31"/>
    </row>
    <row r="19" spans="1:9" ht="15.75" thickBot="1" x14ac:dyDescent="0.3">
      <c r="A19" s="140"/>
      <c r="B19" s="24" t="s">
        <v>43</v>
      </c>
      <c r="C19" s="40" t="str">
        <f>IFERROR(C16/C6*1000,"")</f>
        <v/>
      </c>
      <c r="D19" s="32"/>
      <c r="F19" s="31"/>
      <c r="G19" s="31"/>
      <c r="H19" s="31"/>
      <c r="I19" s="31"/>
    </row>
    <row r="20" spans="1:9" ht="11.1" customHeight="1" x14ac:dyDescent="0.25">
      <c r="B20" s="33"/>
    </row>
    <row r="21" spans="1:9" x14ac:dyDescent="0.25">
      <c r="B21" s="37" t="s">
        <v>44</v>
      </c>
    </row>
    <row r="22" spans="1:9" ht="17.100000000000001" customHeight="1" x14ac:dyDescent="0.25">
      <c r="B22" s="33"/>
    </row>
    <row r="23" spans="1:9" x14ac:dyDescent="0.25">
      <c r="B23" s="33"/>
    </row>
  </sheetData>
  <sheetProtection sheet="1" objects="1" scenarios="1"/>
  <mergeCells count="1">
    <mergeCell ref="A5:A19"/>
  </mergeCells>
  <phoneticPr fontId="7" type="noConversion"/>
  <dataValidations count="2">
    <dataValidation type="list" allowBlank="1" showInputMessage="1" showErrorMessage="1" sqref="D17:D18" xr:uid="{00000000-0002-0000-0200-000000000000}">
      <formula1>$I$5:$I$17</formula1>
    </dataValidation>
    <dataValidation type="list" allowBlank="1" showInputMessage="1" showErrorMessage="1" sqref="C13 C17" xr:uid="{00000000-0002-0000-0200-000001000000}">
      <formula1>"OUI,NON"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greaterThan" id="{6B74FE09-2E1C-46DE-A9DB-D8716450B603}">
            <xm:f>'Tableau 1 Besoins'!$D$10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m:sqref>C16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2000000}">
          <x14:formula1>
            <xm:f>Paramètres!$E$5:$E$8</xm:f>
          </x14:formula1>
          <xm:sqref>C9</xm:sqref>
        </x14:dataValidation>
        <x14:dataValidation type="list" allowBlank="1" showInputMessage="1" showErrorMessage="1" xr:uid="{00000000-0002-0000-0200-000003000000}">
          <x14:formula1>
            <xm:f>Paramètres!$F$5:$F$11</xm:f>
          </x14:formula1>
          <xm:sqref>C5</xm:sqref>
        </x14:dataValidation>
        <x14:dataValidation type="list" allowBlank="1" showInputMessage="1" showErrorMessage="1" xr:uid="{00000000-0002-0000-0200-000004000000}">
          <x14:formula1>
            <xm:f>Paramètres!$G$5:$G$14</xm:f>
          </x14:formula1>
          <xm:sqref>D16</xm:sqref>
        </x14:dataValidation>
        <x14:dataValidation type="list" allowBlank="1" showInputMessage="1" showErrorMessage="1" xr:uid="{00000000-0002-0000-0200-000005000000}">
          <x14:formula1>
            <xm:f>Paramètres!$H$5:$H$7</xm:f>
          </x14:formula1>
          <xm:sqref>C8</xm:sqref>
        </x14:dataValidation>
        <x14:dataValidation type="decimal" operator="lessThanOrEqual" allowBlank="1" showInputMessage="1" showErrorMessage="1" error="La production solaire ne peut pas être supérieur  aux besoins" xr:uid="{DFDF38BB-777E-4563-8173-60E49AED8128}">
          <x14:formula1>
            <xm:f>IF('Tableau 1 Besoins'!D7="oui",'Tableau 1 Besoins'!D9,'Tableau 1 Besoins'!D5)</xm:f>
          </x14:formula1>
          <xm:sqref>C16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tabColor theme="5" tint="-0.249977111117893"/>
  </sheetPr>
  <dimension ref="A1:IU23"/>
  <sheetViews>
    <sheetView zoomScale="110" zoomScaleNormal="110" workbookViewId="0">
      <selection activeCell="F7" sqref="F7"/>
    </sheetView>
  </sheetViews>
  <sheetFormatPr baseColWidth="10" defaultColWidth="11.42578125" defaultRowHeight="15" x14ac:dyDescent="0.25"/>
  <cols>
    <col min="1" max="1" width="6.42578125" style="43" customWidth="1"/>
    <col min="2" max="2" width="7.5703125" style="43" customWidth="1"/>
    <col min="3" max="3" width="58.85546875" style="43" customWidth="1"/>
    <col min="4" max="4" width="14.5703125" style="43" customWidth="1"/>
    <col min="5" max="5" width="15.5703125" style="43" customWidth="1"/>
    <col min="6" max="6" width="17.5703125" style="43" customWidth="1"/>
    <col min="7" max="7" width="18.140625" style="43" customWidth="1"/>
    <col min="8" max="16384" width="11.42578125" style="43"/>
  </cols>
  <sheetData>
    <row r="1" spans="1:255" s="53" customFormat="1" ht="15.75" x14ac:dyDescent="0.25">
      <c r="A1" s="52" t="s">
        <v>45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</row>
    <row r="2" spans="1:255" s="53" customFormat="1" ht="15.75" thickBot="1" x14ac:dyDescent="0.3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</row>
    <row r="3" spans="1:255" ht="23.25" thickBot="1" x14ac:dyDescent="0.3">
      <c r="A3" s="151" t="s">
        <v>46</v>
      </c>
      <c r="B3" s="154"/>
      <c r="C3" s="54" t="s">
        <v>47</v>
      </c>
      <c r="D3" s="55" t="s">
        <v>7</v>
      </c>
      <c r="E3" s="56" t="s">
        <v>48</v>
      </c>
      <c r="F3" s="55" t="s">
        <v>49</v>
      </c>
    </row>
    <row r="4" spans="1:255" ht="15.75" thickBot="1" x14ac:dyDescent="0.3">
      <c r="A4" s="152"/>
      <c r="B4" s="155"/>
      <c r="C4" s="57" t="s">
        <v>50</v>
      </c>
      <c r="D4" s="58">
        <v>0</v>
      </c>
      <c r="E4" s="105">
        <f>'Tableau 2 Installation'!C16</f>
        <v>0</v>
      </c>
      <c r="F4" s="59"/>
    </row>
    <row r="5" spans="1:255" ht="15.75" thickBot="1" x14ac:dyDescent="0.3">
      <c r="A5" s="152"/>
      <c r="B5" s="155"/>
      <c r="C5" s="57" t="s">
        <v>51</v>
      </c>
      <c r="D5" s="106"/>
      <c r="E5" s="105">
        <f>MIN('Tableau 1 Besoins'!$D$10,'Tableau 3 Production'!E4)</f>
        <v>0</v>
      </c>
      <c r="F5" s="60"/>
    </row>
    <row r="6" spans="1:255" ht="15.75" thickBot="1" x14ac:dyDescent="0.3">
      <c r="A6" s="152"/>
      <c r="B6" s="155"/>
      <c r="C6" s="61" t="s">
        <v>52</v>
      </c>
      <c r="D6" s="62">
        <v>0</v>
      </c>
      <c r="E6" s="63"/>
      <c r="F6" s="64"/>
    </row>
    <row r="7" spans="1:255" x14ac:dyDescent="0.25">
      <c r="A7" s="152"/>
      <c r="B7" s="145" t="s">
        <v>53</v>
      </c>
      <c r="C7" s="65" t="s">
        <v>54</v>
      </c>
      <c r="D7" s="66">
        <v>30</v>
      </c>
      <c r="E7" s="67">
        <f>D7-(E4+E6)</f>
        <v>30</v>
      </c>
      <c r="F7" s="60"/>
    </row>
    <row r="8" spans="1:255" x14ac:dyDescent="0.25">
      <c r="A8" s="152"/>
      <c r="B8" s="146"/>
      <c r="C8" s="68" t="s">
        <v>55</v>
      </c>
      <c r="D8" s="69" t="s">
        <v>56</v>
      </c>
      <c r="E8" s="69" t="s">
        <v>56</v>
      </c>
      <c r="F8" s="64"/>
    </row>
    <row r="9" spans="1:255" x14ac:dyDescent="0.25">
      <c r="A9" s="152"/>
      <c r="B9" s="146"/>
      <c r="C9" s="68" t="s">
        <v>57</v>
      </c>
      <c r="D9" s="70"/>
      <c r="E9" s="71"/>
      <c r="F9" s="64"/>
    </row>
    <row r="10" spans="1:255" ht="23.25" x14ac:dyDescent="0.25">
      <c r="A10" s="152"/>
      <c r="B10" s="146"/>
      <c r="C10" s="72" t="s">
        <v>58</v>
      </c>
      <c r="D10" s="73">
        <v>0.85</v>
      </c>
      <c r="E10" s="74">
        <v>0.85</v>
      </c>
      <c r="F10" s="75" t="s">
        <v>59</v>
      </c>
    </row>
    <row r="11" spans="1:255" ht="15.75" thickBot="1" x14ac:dyDescent="0.3">
      <c r="A11" s="152"/>
      <c r="B11" s="147"/>
      <c r="C11" s="76" t="s">
        <v>60</v>
      </c>
      <c r="D11" s="77"/>
      <c r="E11" s="78"/>
      <c r="F11" s="79"/>
    </row>
    <row r="12" spans="1:255" x14ac:dyDescent="0.25">
      <c r="A12" s="152"/>
      <c r="B12" s="145" t="s">
        <v>61</v>
      </c>
      <c r="C12" s="80" t="s">
        <v>62</v>
      </c>
      <c r="D12" s="81">
        <v>0</v>
      </c>
      <c r="E12" s="66">
        <v>0</v>
      </c>
      <c r="F12" s="82"/>
    </row>
    <row r="13" spans="1:255" x14ac:dyDescent="0.25">
      <c r="A13" s="152"/>
      <c r="B13" s="146"/>
      <c r="C13" s="83" t="s">
        <v>55</v>
      </c>
      <c r="D13" s="69" t="s">
        <v>56</v>
      </c>
      <c r="E13" s="69" t="s">
        <v>56</v>
      </c>
      <c r="F13" s="84"/>
    </row>
    <row r="14" spans="1:255" x14ac:dyDescent="0.25">
      <c r="A14" s="152"/>
      <c r="B14" s="146"/>
      <c r="C14" s="83" t="s">
        <v>63</v>
      </c>
      <c r="D14" s="85">
        <f>D12/D15</f>
        <v>0</v>
      </c>
      <c r="E14" s="85">
        <f>E12/E15</f>
        <v>0</v>
      </c>
      <c r="F14" s="84"/>
    </row>
    <row r="15" spans="1:255" ht="23.25" x14ac:dyDescent="0.25">
      <c r="A15" s="152"/>
      <c r="B15" s="146"/>
      <c r="C15" s="72" t="s">
        <v>58</v>
      </c>
      <c r="D15" s="69">
        <v>0.85</v>
      </c>
      <c r="E15" s="86">
        <v>0.85</v>
      </c>
      <c r="F15" s="75" t="s">
        <v>59</v>
      </c>
    </row>
    <row r="16" spans="1:255" ht="15.75" thickBot="1" x14ac:dyDescent="0.3">
      <c r="A16" s="152"/>
      <c r="B16" s="147"/>
      <c r="C16" s="83" t="s">
        <v>60</v>
      </c>
      <c r="D16" s="87"/>
      <c r="E16" s="88"/>
      <c r="F16" s="89"/>
    </row>
    <row r="17" spans="1:11" x14ac:dyDescent="0.25">
      <c r="A17" s="152"/>
      <c r="B17" s="148" t="s">
        <v>64</v>
      </c>
      <c r="C17" s="90" t="s">
        <v>65</v>
      </c>
      <c r="D17" s="91">
        <f>D9</f>
        <v>0</v>
      </c>
      <c r="E17" s="91">
        <f>E9+E14</f>
        <v>0</v>
      </c>
      <c r="F17" s="92"/>
    </row>
    <row r="18" spans="1:11" x14ac:dyDescent="0.25">
      <c r="A18" s="152"/>
      <c r="B18" s="149"/>
      <c r="C18" s="93" t="s">
        <v>66</v>
      </c>
      <c r="D18" s="94">
        <f>D7</f>
        <v>30</v>
      </c>
      <c r="E18" s="94">
        <f>E4+E7+E12</f>
        <v>30</v>
      </c>
      <c r="F18" s="64"/>
    </row>
    <row r="19" spans="1:11" x14ac:dyDescent="0.25">
      <c r="A19" s="152"/>
      <c r="B19" s="149"/>
      <c r="C19" s="95" t="s">
        <v>67</v>
      </c>
      <c r="D19" s="96"/>
      <c r="E19" s="96"/>
      <c r="F19" s="64"/>
    </row>
    <row r="20" spans="1:11" x14ac:dyDescent="0.25">
      <c r="A20" s="152"/>
      <c r="B20" s="149"/>
      <c r="C20" s="93" t="s">
        <v>68</v>
      </c>
      <c r="D20" s="97">
        <v>0</v>
      </c>
      <c r="E20" s="98">
        <f>IFERROR((E4+E6)/(E18),"")</f>
        <v>0</v>
      </c>
      <c r="F20" s="64"/>
    </row>
    <row r="21" spans="1:11" x14ac:dyDescent="0.25">
      <c r="A21" s="152"/>
      <c r="B21" s="149"/>
      <c r="C21" s="93" t="s">
        <v>69</v>
      </c>
      <c r="D21" s="99">
        <v>0</v>
      </c>
      <c r="E21" s="100" t="str">
        <f>IFERROR((E4-('Tableau 2 Installation'!C17+'Tableau 2 Installation'!C18+'Tableau 2 Installation'!#REF!)*2.5)/(E18),"")</f>
        <v/>
      </c>
      <c r="F21" s="101"/>
    </row>
    <row r="22" spans="1:11" ht="32.25" customHeight="1" x14ac:dyDescent="0.25">
      <c r="A22" s="152"/>
      <c r="B22" s="149"/>
      <c r="C22" s="156" t="s">
        <v>70</v>
      </c>
      <c r="D22" s="141">
        <f>D4/0.9*0.201*$H$23+D4/0.9*0.272*$I$23+D4/0.9*0.345*$J$23+D4/0.9*0.039*$K$23</f>
        <v>0</v>
      </c>
      <c r="E22" s="141">
        <f>E4/0.9*0.201*$H$23+E4/0.9*0.272*$I$23+E4/0.9*0.345*$J$23+E4/0.9*0.039*$K$23</f>
        <v>0</v>
      </c>
      <c r="F22" s="143">
        <f>E22-D22</f>
        <v>0</v>
      </c>
      <c r="G22" s="102" t="s">
        <v>71</v>
      </c>
      <c r="H22" s="103" t="s">
        <v>72</v>
      </c>
      <c r="I22" s="103" t="s">
        <v>73</v>
      </c>
      <c r="J22" s="103" t="s">
        <v>74</v>
      </c>
      <c r="K22" s="103" t="s">
        <v>75</v>
      </c>
    </row>
    <row r="23" spans="1:11" ht="42.75" customHeight="1" x14ac:dyDescent="0.25">
      <c r="A23" s="153"/>
      <c r="B23" s="150"/>
      <c r="C23" s="157"/>
      <c r="D23" s="142"/>
      <c r="E23" s="142"/>
      <c r="F23" s="144"/>
      <c r="G23" s="102" t="s">
        <v>76</v>
      </c>
      <c r="H23" s="104">
        <v>1</v>
      </c>
      <c r="I23" s="104">
        <v>0</v>
      </c>
      <c r="J23" s="104">
        <v>0</v>
      </c>
      <c r="K23" s="104">
        <v>0</v>
      </c>
    </row>
  </sheetData>
  <sheetProtection sheet="1" objects="1" scenarios="1"/>
  <mergeCells count="9">
    <mergeCell ref="E22:E23"/>
    <mergeCell ref="F22:F23"/>
    <mergeCell ref="B12:B16"/>
    <mergeCell ref="B17:B23"/>
    <mergeCell ref="A3:A23"/>
    <mergeCell ref="B7:B11"/>
    <mergeCell ref="B3:B6"/>
    <mergeCell ref="C22:C23"/>
    <mergeCell ref="D22:D23"/>
  </mergeCells>
  <phoneticPr fontId="7" type="noConversion"/>
  <dataValidations disablePrompts="1" count="2">
    <dataValidation type="list" allowBlank="1" showInputMessage="1" showErrorMessage="1" sqref="F10" xr:uid="{00000000-0002-0000-0300-000000000000}">
      <formula1>$G$4:$G$7</formula1>
    </dataValidation>
    <dataValidation type="list" allowBlank="1" showInputMessage="1" showErrorMessage="1" sqref="F15" xr:uid="{00000000-0002-0000-0300-000002000000}">
      <formula1>#REF!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635BE675-32D0-4113-AE29-D64E0E0C87A1}">
          <x14:formula1>
            <xm:f>Paramètres!$C$5:$C$9</xm:f>
          </x14:formula1>
          <xm:sqref>D8:E8 D13:E13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4"/>
  <sheetViews>
    <sheetView workbookViewId="0">
      <selection activeCell="C9" sqref="C9"/>
    </sheetView>
  </sheetViews>
  <sheetFormatPr baseColWidth="10" defaultColWidth="11.42578125" defaultRowHeight="15" x14ac:dyDescent="0.25"/>
  <cols>
    <col min="1" max="1" width="26.85546875" customWidth="1"/>
    <col min="5" max="5" width="15.7109375" bestFit="1" customWidth="1"/>
    <col min="8" max="8" width="14" bestFit="1" customWidth="1"/>
  </cols>
  <sheetData>
    <row r="1" spans="1:8" ht="15.75" x14ac:dyDescent="0.25">
      <c r="A1" s="1" t="s">
        <v>77</v>
      </c>
    </row>
    <row r="3" spans="1:8" x14ac:dyDescent="0.25">
      <c r="A3" t="s">
        <v>78</v>
      </c>
    </row>
    <row r="4" spans="1:8" x14ac:dyDescent="0.25">
      <c r="A4" s="5"/>
    </row>
    <row r="5" spans="1:8" x14ac:dyDescent="0.25">
      <c r="A5" s="6" t="s">
        <v>59</v>
      </c>
      <c r="C5" t="s">
        <v>56</v>
      </c>
      <c r="E5" s="5" t="s">
        <v>79</v>
      </c>
      <c r="F5" s="13" t="s">
        <v>80</v>
      </c>
      <c r="G5" s="5" t="s">
        <v>81</v>
      </c>
      <c r="H5" s="6" t="s">
        <v>82</v>
      </c>
    </row>
    <row r="6" spans="1:8" x14ac:dyDescent="0.25">
      <c r="A6" s="6" t="s">
        <v>83</v>
      </c>
      <c r="C6" t="s">
        <v>84</v>
      </c>
      <c r="E6" s="5" t="s">
        <v>85</v>
      </c>
      <c r="F6" s="13" t="s">
        <v>86</v>
      </c>
      <c r="G6" s="5" t="s">
        <v>87</v>
      </c>
      <c r="H6" s="6" t="s">
        <v>88</v>
      </c>
    </row>
    <row r="7" spans="1:8" x14ac:dyDescent="0.25">
      <c r="A7" s="6" t="s">
        <v>89</v>
      </c>
      <c r="C7" t="s">
        <v>90</v>
      </c>
      <c r="E7" s="5" t="s">
        <v>91</v>
      </c>
      <c r="F7" s="13" t="s">
        <v>92</v>
      </c>
      <c r="G7" s="5" t="s">
        <v>93</v>
      </c>
      <c r="H7" s="5" t="s">
        <v>94</v>
      </c>
    </row>
    <row r="8" spans="1:8" x14ac:dyDescent="0.25">
      <c r="A8" s="6" t="s">
        <v>95</v>
      </c>
      <c r="E8" s="5" t="s">
        <v>96</v>
      </c>
      <c r="F8" s="13" t="s">
        <v>97</v>
      </c>
      <c r="G8" s="5" t="s">
        <v>98</v>
      </c>
    </row>
    <row r="9" spans="1:8" x14ac:dyDescent="0.25">
      <c r="A9" s="6" t="s">
        <v>19</v>
      </c>
      <c r="C9" t="s">
        <v>74</v>
      </c>
      <c r="F9" s="13" t="s">
        <v>99</v>
      </c>
      <c r="G9" s="5" t="s">
        <v>100</v>
      </c>
    </row>
    <row r="10" spans="1:8" x14ac:dyDescent="0.25">
      <c r="A10" s="6" t="s">
        <v>101</v>
      </c>
      <c r="F10" s="13" t="s">
        <v>102</v>
      </c>
      <c r="G10" s="6" t="s">
        <v>103</v>
      </c>
    </row>
    <row r="11" spans="1:8" x14ac:dyDescent="0.25">
      <c r="A11" s="5"/>
      <c r="F11" s="13" t="s">
        <v>104</v>
      </c>
      <c r="G11" s="6" t="s">
        <v>105</v>
      </c>
    </row>
    <row r="12" spans="1:8" x14ac:dyDescent="0.25">
      <c r="F12" s="13"/>
      <c r="G12" s="6" t="s">
        <v>106</v>
      </c>
    </row>
    <row r="13" spans="1:8" x14ac:dyDescent="0.25">
      <c r="A13" s="5"/>
      <c r="G13" s="6" t="s">
        <v>107</v>
      </c>
    </row>
    <row r="14" spans="1:8" x14ac:dyDescent="0.25">
      <c r="A14" s="5"/>
      <c r="G14" s="6" t="s">
        <v>108</v>
      </c>
    </row>
  </sheetData>
  <dataValidations count="1">
    <dataValidation allowBlank="1" showInputMessage="1" showErrorMessage="1" sqref="C5:C9" xr:uid="{776C6757-3D47-431C-9DA9-8D968B5F2CA3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1F72C46EF5FA4CAB549D8DDE7FF4A3" ma:contentTypeVersion="4" ma:contentTypeDescription="Crée un document." ma:contentTypeScope="" ma:versionID="527a17f91204d0d027ca72e083e2f197">
  <xsd:schema xmlns:xsd="http://www.w3.org/2001/XMLSchema" xmlns:xs="http://www.w3.org/2001/XMLSchema" xmlns:p="http://schemas.microsoft.com/office/2006/metadata/properties" xmlns:ns2="5632d01f-c2e7-4c0d-b0b7-f90363749bd2" targetNamespace="http://schemas.microsoft.com/office/2006/metadata/properties" ma:root="true" ma:fieldsID="d84afe0fed0e014c63c166627d62cc32" ns2:_="">
    <xsd:import namespace="5632d01f-c2e7-4c0d-b0b7-f90363749b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2d01f-c2e7-4c0d-b0b7-f90363749b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315A50-27C9-49C1-8E5B-F7D03EF19C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32d01f-c2e7-4c0d-b0b7-f90363749b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A46081-123F-4E12-A2CC-BA82C0E7850C}">
  <ds:schemaRefs>
    <ds:schemaRef ds:uri="http://purl.org/dc/elements/1.1/"/>
    <ds:schemaRef ds:uri="5632d01f-c2e7-4c0d-b0b7-f90363749bd2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EFEE799-1272-40B8-9731-6188782902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Accueil</vt:lpstr>
      <vt:lpstr>Tableau 1 Besoins</vt:lpstr>
      <vt:lpstr>Tableau 2 Installation</vt:lpstr>
      <vt:lpstr>Tableau 3 Production</vt:lpstr>
      <vt:lpstr>Paramètres</vt:lpstr>
      <vt:lpstr>Liste_Besoins</vt:lpstr>
      <vt:lpstr>Liste_Substitution</vt:lpstr>
    </vt:vector>
  </TitlesOfParts>
  <Manager/>
  <Company>ADEME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Aurelia POUSSARD</cp:lastModifiedBy>
  <cp:revision/>
  <dcterms:created xsi:type="dcterms:W3CDTF">2016-10-17T15:51:36Z</dcterms:created>
  <dcterms:modified xsi:type="dcterms:W3CDTF">2025-01-29T09:49:14Z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0x010100E61F72C46EF5FA4CAB549D8DDE7FF4A3</vt:lpwstr>
  </property>
</Properties>
</file>