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75" tabRatio="839"/>
  </bookViews>
  <sheets>
    <sheet name="Accueil" sheetId="14" r:id="rId1"/>
    <sheet name="Tableau 1 Production ST RC" sheetId="20" r:id="rId2"/>
    <sheet name="Tableau 2 Besoins RC" sheetId="21" r:id="rId3"/>
    <sheet name="Tableau 3 Installation solaire " sheetId="18" r:id="rId4"/>
    <sheet name="Tableau 4 Décomposition métrés" sheetId="4" r:id="rId5"/>
    <sheet name="Tableau 5 CAPEX OPEX" sheetId="19" r:id="rId6"/>
    <sheet name="Tableau 6 Impact subvention" sheetId="9" r:id="rId7"/>
    <sheet name="7. Déficit de financemen" sheetId="23" r:id="rId8"/>
    <sheet name="Données efficacité energétique" sheetId="22" state="hidden" r:id="rId9"/>
    <sheet name="Paramètres" sheetId="15" state="hidden" r:id="rId10"/>
    <sheet name="Feuil1" sheetId="16" state="hidden" r:id="rId11"/>
  </sheets>
  <externalReferences>
    <externalReference r:id="rId12"/>
    <externalReference r:id="rId13"/>
  </externalReferences>
  <definedNames>
    <definedName name="appoint" localSheetId="1">#REF!</definedName>
    <definedName name="appoint" localSheetId="2">#REF!</definedName>
    <definedName name="appoint" localSheetId="3">#REF!</definedName>
    <definedName name="appoint" localSheetId="5">#REF!</definedName>
    <definedName name="appoint">#REF!</definedName>
    <definedName name="Besoins_utiles_projet">'[1]caractéristiques projet'!$D$12</definedName>
    <definedName name="combustible">#REF!</definedName>
    <definedName name="Création_chauff_app">'[1]caractéristiques projet'!#REF!</definedName>
    <definedName name="essai">#REF!</definedName>
    <definedName name="filtration">#REF!</definedName>
    <definedName name="Grande">#REF!</definedName>
    <definedName name="nb_nvle_ss">'[1]caractéristiques projet'!$D$34</definedName>
    <definedName name="ouinon">#REF!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#REF!</definedName>
    <definedName name="Statut_investisseur">'[1]caractéristiques projet'!$D$10</definedName>
    <definedName name="type_de_projet">#REF!</definedName>
    <definedName name="type_investisseur">#REF!</definedName>
    <definedName name="Type_projet">'[1]caractéristiques projet'!$D$9</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3" l="1"/>
  <c r="V41" i="23" s="1"/>
  <c r="U35" i="23"/>
  <c r="T35" i="23"/>
  <c r="S35" i="23"/>
  <c r="R35" i="23"/>
  <c r="Q35" i="23"/>
  <c r="P35" i="23"/>
  <c r="O35" i="23"/>
  <c r="N35" i="23"/>
  <c r="M35" i="23"/>
  <c r="L35" i="23"/>
  <c r="K35" i="23"/>
  <c r="J35" i="23"/>
  <c r="I35" i="23"/>
  <c r="H35" i="23"/>
  <c r="G35" i="23"/>
  <c r="F35" i="23"/>
  <c r="E35" i="23"/>
  <c r="D35" i="23"/>
  <c r="C35" i="23"/>
  <c r="B35" i="23"/>
  <c r="V35" i="23" s="1"/>
  <c r="U33" i="23"/>
  <c r="T33" i="23"/>
  <c r="S33" i="23"/>
  <c r="R33" i="23"/>
  <c r="Q33" i="23"/>
  <c r="P33" i="23"/>
  <c r="O33" i="23"/>
  <c r="N33" i="23"/>
  <c r="M33" i="23"/>
  <c r="L33" i="23"/>
  <c r="K33" i="23"/>
  <c r="J33" i="23"/>
  <c r="I33" i="23"/>
  <c r="H33" i="23"/>
  <c r="G33" i="23"/>
  <c r="F33" i="23"/>
  <c r="E33" i="23"/>
  <c r="D33" i="23"/>
  <c r="C33" i="23"/>
  <c r="B33" i="23"/>
  <c r="V33" i="23" s="1"/>
  <c r="B31" i="23"/>
  <c r="V31" i="23" s="1"/>
  <c r="U29" i="23"/>
  <c r="T29" i="23"/>
  <c r="S29" i="23"/>
  <c r="R29" i="23"/>
  <c r="Q29" i="23"/>
  <c r="P29" i="23"/>
  <c r="O29" i="23"/>
  <c r="N29" i="23"/>
  <c r="M29" i="23"/>
  <c r="L29" i="23"/>
  <c r="K29" i="23"/>
  <c r="J29" i="23"/>
  <c r="I29" i="23"/>
  <c r="H29" i="23"/>
  <c r="G29" i="23"/>
  <c r="F29" i="23"/>
  <c r="E29" i="23"/>
  <c r="D29" i="23"/>
  <c r="C29" i="23"/>
  <c r="B29" i="23"/>
  <c r="B37" i="23" s="1"/>
  <c r="R4" i="21"/>
  <c r="S4" i="21" s="1"/>
  <c r="R8" i="21"/>
  <c r="S20" i="21"/>
  <c r="T20" i="21" s="1"/>
  <c r="S19" i="21"/>
  <c r="T19" i="21" s="1"/>
  <c r="S18" i="21"/>
  <c r="T18" i="21" s="1"/>
  <c r="S16" i="21"/>
  <c r="T16" i="21" s="1"/>
  <c r="S15" i="21"/>
  <c r="T15" i="21" s="1"/>
  <c r="R7" i="21"/>
  <c r="S7" i="21" s="1"/>
  <c r="R6" i="21"/>
  <c r="R5" i="21"/>
  <c r="S5" i="21" s="1"/>
  <c r="AX50" i="22"/>
  <c r="AW50" i="22"/>
  <c r="AV50" i="22"/>
  <c r="AU50" i="22"/>
  <c r="AT50" i="22"/>
  <c r="AS50" i="22"/>
  <c r="AR50" i="22"/>
  <c r="AQ50" i="22"/>
  <c r="AP50" i="22"/>
  <c r="AO50" i="22"/>
  <c r="AN50" i="22"/>
  <c r="O32" i="22"/>
  <c r="G32" i="22"/>
  <c r="F32" i="22"/>
  <c r="E32" i="22"/>
  <c r="O31" i="22"/>
  <c r="O30" i="22"/>
  <c r="Q29" i="22"/>
  <c r="O29" i="22"/>
  <c r="O28" i="22"/>
  <c r="O27" i="22"/>
  <c r="F27" i="22"/>
  <c r="E27" i="22"/>
  <c r="F26" i="22"/>
  <c r="E26" i="22"/>
  <c r="F25" i="22"/>
  <c r="E25" i="22"/>
  <c r="F20" i="22"/>
  <c r="M13" i="22"/>
  <c r="L13" i="22"/>
  <c r="K13" i="22"/>
  <c r="J13" i="22"/>
  <c r="I13" i="22"/>
  <c r="H13" i="22"/>
  <c r="G13" i="22"/>
  <c r="F13" i="22"/>
  <c r="E13" i="22"/>
  <c r="D13" i="22"/>
  <c r="C13" i="22"/>
  <c r="B13" i="22"/>
  <c r="R21" i="21"/>
  <c r="Q21" i="21"/>
  <c r="R17" i="21"/>
  <c r="Q17" i="21"/>
  <c r="Q9" i="21"/>
  <c r="P9" i="21"/>
  <c r="E20" i="20"/>
  <c r="D20" i="20"/>
  <c r="L43" i="23" l="1"/>
  <c r="L44" i="23" s="1"/>
  <c r="P43" i="23"/>
  <c r="P44" i="23" s="1"/>
  <c r="E43" i="23"/>
  <c r="E44" i="23" s="1"/>
  <c r="I43" i="23"/>
  <c r="I44" i="23" s="1"/>
  <c r="M43" i="23"/>
  <c r="M44" i="23" s="1"/>
  <c r="U43" i="23"/>
  <c r="U44" i="23" s="1"/>
  <c r="B39" i="23"/>
  <c r="J43" i="23"/>
  <c r="J44" i="23" s="1"/>
  <c r="N43" i="23"/>
  <c r="N44" i="23" s="1"/>
  <c r="R43" i="23"/>
  <c r="R44" i="23" s="1"/>
  <c r="G43" i="23"/>
  <c r="G44" i="23" s="1"/>
  <c r="K43" i="23"/>
  <c r="K44" i="23" s="1"/>
  <c r="O43" i="23"/>
  <c r="O44" i="23" s="1"/>
  <c r="N37" i="23"/>
  <c r="N39" i="23" s="1"/>
  <c r="C37" i="23"/>
  <c r="C39" i="23" s="1"/>
  <c r="C43" i="23" s="1"/>
  <c r="C44" i="23" s="1"/>
  <c r="G37" i="23"/>
  <c r="G39" i="23" s="1"/>
  <c r="K37" i="23"/>
  <c r="K39" i="23" s="1"/>
  <c r="O37" i="23"/>
  <c r="O39" i="23" s="1"/>
  <c r="S37" i="23"/>
  <c r="S39" i="23" s="1"/>
  <c r="S43" i="23" s="1"/>
  <c r="S44" i="23" s="1"/>
  <c r="J37" i="23"/>
  <c r="J39" i="23" s="1"/>
  <c r="R37" i="23"/>
  <c r="R39" i="23" s="1"/>
  <c r="D37" i="23"/>
  <c r="D39" i="23" s="1"/>
  <c r="D43" i="23" s="1"/>
  <c r="D44" i="23" s="1"/>
  <c r="H37" i="23"/>
  <c r="H39" i="23" s="1"/>
  <c r="H43" i="23" s="1"/>
  <c r="H44" i="23" s="1"/>
  <c r="L37" i="23"/>
  <c r="L39" i="23" s="1"/>
  <c r="P37" i="23"/>
  <c r="P39" i="23" s="1"/>
  <c r="T37" i="23"/>
  <c r="T39" i="23" s="1"/>
  <c r="T43" i="23" s="1"/>
  <c r="T44" i="23" s="1"/>
  <c r="F37" i="23"/>
  <c r="F39" i="23" s="1"/>
  <c r="F43" i="23" s="1"/>
  <c r="F44" i="23" s="1"/>
  <c r="E37" i="23"/>
  <c r="E39" i="23" s="1"/>
  <c r="I37" i="23"/>
  <c r="I39" i="23" s="1"/>
  <c r="M37" i="23"/>
  <c r="M39" i="23" s="1"/>
  <c r="Q37" i="23"/>
  <c r="Q39" i="23" s="1"/>
  <c r="Q43" i="23" s="1"/>
  <c r="Q44" i="23" s="1"/>
  <c r="U37" i="23"/>
  <c r="U39" i="23" s="1"/>
  <c r="R9" i="21"/>
  <c r="S9" i="21" s="1"/>
  <c r="S8" i="21"/>
  <c r="S6" i="21"/>
  <c r="Q22" i="21"/>
  <c r="R22" i="21"/>
  <c r="G29" i="21"/>
  <c r="G28" i="21"/>
  <c r="N21" i="21"/>
  <c r="M21" i="21"/>
  <c r="L21" i="21"/>
  <c r="K21" i="21"/>
  <c r="J21" i="21"/>
  <c r="I21" i="21"/>
  <c r="S21" i="21" s="1"/>
  <c r="H21" i="21"/>
  <c r="O20" i="21"/>
  <c r="O19" i="21"/>
  <c r="O18" i="21"/>
  <c r="N17" i="21"/>
  <c r="M17" i="21"/>
  <c r="L17" i="21"/>
  <c r="K17" i="21"/>
  <c r="J17" i="21"/>
  <c r="I17" i="21"/>
  <c r="S17" i="21" s="1"/>
  <c r="H17" i="21"/>
  <c r="O16" i="21"/>
  <c r="N8" i="21"/>
  <c r="N7" i="21"/>
  <c r="N6" i="21"/>
  <c r="N5" i="21"/>
  <c r="V39" i="23" l="1"/>
  <c r="B43" i="23"/>
  <c r="V37" i="23"/>
  <c r="T17" i="21"/>
  <c r="T21" i="21"/>
  <c r="S22" i="21"/>
  <c r="O17" i="21"/>
  <c r="I22" i="21"/>
  <c r="J22" i="21"/>
  <c r="K22" i="21"/>
  <c r="L22" i="21"/>
  <c r="M22" i="21"/>
  <c r="N22" i="21"/>
  <c r="H22" i="21"/>
  <c r="O21" i="21"/>
  <c r="A47" i="23" l="1"/>
  <c r="B44" i="23"/>
  <c r="V43" i="23"/>
  <c r="O22" i="21"/>
  <c r="T22" i="21"/>
  <c r="F8" i="20"/>
  <c r="F13" i="20"/>
  <c r="F10" i="20"/>
  <c r="F11" i="20"/>
  <c r="E15" i="20"/>
  <c r="E9" i="20" s="1"/>
  <c r="D15" i="20"/>
  <c r="D9" i="20" s="1"/>
  <c r="E7" i="20"/>
  <c r="D7" i="20"/>
  <c r="E12" i="20"/>
  <c r="D12" i="20"/>
  <c r="E34" i="20"/>
  <c r="F33" i="20"/>
  <c r="F31" i="20"/>
  <c r="F29" i="20"/>
  <c r="F25" i="20"/>
  <c r="F16" i="20"/>
  <c r="F6" i="20"/>
  <c r="F5" i="20"/>
  <c r="F4" i="20"/>
  <c r="A49" i="23" l="1"/>
  <c r="V44" i="23"/>
  <c r="E37" i="20"/>
  <c r="D14" i="20"/>
  <c r="D19" i="20"/>
  <c r="E18" i="20"/>
  <c r="F20" i="20" s="1"/>
  <c r="E14" i="20"/>
  <c r="E19" i="20"/>
  <c r="E30" i="20" s="1"/>
  <c r="E36" i="20" s="1"/>
  <c r="F34" i="20"/>
  <c r="F15" i="20"/>
  <c r="F19" i="20" l="1"/>
  <c r="F30" i="20"/>
  <c r="F36" i="20"/>
  <c r="D20" i="4" l="1"/>
  <c r="D17" i="4"/>
  <c r="D14" i="4"/>
  <c r="D6" i="4"/>
  <c r="D27" i="4" s="1"/>
  <c r="C14" i="16" l="1"/>
  <c r="C10" i="16"/>
  <c r="C12" i="16" l="1"/>
  <c r="C13" i="16"/>
  <c r="C11" i="16" l="1"/>
</calcChain>
</file>

<file path=xl/comments1.xml><?xml version="1.0" encoding="utf-8"?>
<comments xmlns="http://schemas.openxmlformats.org/spreadsheetml/2006/main">
  <authors>
    <author>Auteur</author>
  </authors>
  <commentList>
    <comment ref="R3"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r>
      </text>
    </comment>
    <comment ref="S14"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r>
      </text>
    </comment>
  </commentList>
</comments>
</file>

<file path=xl/comments2.xml><?xml version="1.0" encoding="utf-8"?>
<comments xmlns="http://schemas.openxmlformats.org/spreadsheetml/2006/main">
  <authors>
    <author>Auteur</author>
  </authors>
  <commentList>
    <comment ref="E15" authorId="0" shapeId="0">
      <text>
        <r>
          <rPr>
            <sz val="9"/>
            <color indexed="81"/>
            <rFont val="Tahoma"/>
            <family val="2"/>
          </rPr>
          <t>logiciel utilisé</t>
        </r>
      </text>
    </comment>
    <comment ref="D16" authorId="0" shapeId="0">
      <text>
        <r>
          <rPr>
            <sz val="9"/>
            <color indexed="81"/>
            <rFont val="Tahoma"/>
            <family val="2"/>
          </rPr>
          <t xml:space="preserve">Indiquer la même valeur qu'au dessus si aucune action de prévue
</t>
        </r>
      </text>
    </comment>
  </commentList>
</comments>
</file>

<file path=xl/comments3.xml><?xml version="1.0" encoding="utf-8"?>
<comments xmlns="http://schemas.openxmlformats.org/spreadsheetml/2006/main">
  <authors>
    <author>Auteur</author>
  </authors>
  <commentList>
    <comment ref="B4"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r>
      </text>
    </comment>
  </commentList>
</comments>
</file>

<file path=xl/sharedStrings.xml><?xml version="1.0" encoding="utf-8"?>
<sst xmlns="http://schemas.openxmlformats.org/spreadsheetml/2006/main" count="822" uniqueCount="451">
  <si>
    <t>TABLEAUX INSTRUCTION DOSSIER FONDS CHALEUR 
Solaire thermique sur Réseau de chaleur</t>
  </si>
  <si>
    <t>Ile de France</t>
  </si>
  <si>
    <t>Languedoc-Roussillon</t>
  </si>
  <si>
    <t>Tableau 1 : Production ST RC</t>
  </si>
  <si>
    <t>Tableau 2 : Besoins RC</t>
  </si>
  <si>
    <t>Limousin</t>
  </si>
  <si>
    <t>Tableau 3: Installation solaire</t>
  </si>
  <si>
    <t>Midi-Pyrénées</t>
  </si>
  <si>
    <t>Tableau 4 : Evolution besoins RC</t>
  </si>
  <si>
    <t>Nord-Pas de Calais</t>
  </si>
  <si>
    <t>Tableau 5 : Décomposition des métrés</t>
  </si>
  <si>
    <t>Pays de la Loire</t>
  </si>
  <si>
    <t>Tableau 6 : CAPEX / OPEX</t>
  </si>
  <si>
    <t>Poitou-Charentes</t>
  </si>
  <si>
    <t>Tableau 7 : Impact subvention</t>
  </si>
  <si>
    <t>Provence-Alpes-Côte d'Azur</t>
  </si>
  <si>
    <t>Tableau 8 : Compte d'Exploitation Prévisionnel</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</si>
  <si>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</si>
  <si>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</si>
  <si>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</si>
  <si>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</si>
  <si>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</si>
  <si>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</si>
  <si>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</si>
  <si>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</si>
  <si>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</si>
  <si>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</si>
  <si>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Production Solaire</t>
  </si>
  <si>
    <t>Production Solaire Thermique utile MWh</t>
  </si>
  <si>
    <t>Combustible Appoint</t>
  </si>
  <si>
    <t>Production Biomasse MWh</t>
  </si>
  <si>
    <t>Consommation MWh entrée chaudière</t>
  </si>
  <si>
    <t>Rendement chaudière Biomasse</t>
  </si>
  <si>
    <t>Puissance MW</t>
  </si>
  <si>
    <t>mixité MWh/an %</t>
  </si>
  <si>
    <t>Combustible 3</t>
  </si>
  <si>
    <t>Production YY MWh</t>
  </si>
  <si>
    <t>Rendement production YY</t>
  </si>
  <si>
    <t>Puissance YY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</si>
  <si>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</si>
  <si>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</si>
  <si>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</si>
  <si>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</si>
  <si>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Taux de couverture solaire</t>
  </si>
  <si>
    <t>-</t>
  </si>
  <si>
    <r>
      <t xml:space="preserve">Taux EnR&amp;R ( %)
</t>
    </r>
    <r>
      <rPr>
        <i/>
        <sz val="8"/>
        <color theme="1"/>
        <rFont val="Calibri"/>
        <family val="2"/>
        <scheme val="minor"/>
      </rPr>
      <t>(taux global recommandé &gt; 65% ; part solaire recommandée &gt; 10% sauf si part globale &gt; 85%)</t>
    </r>
  </si>
  <si>
    <t>Energie substituée</t>
  </si>
  <si>
    <t>Gaz naturel</t>
  </si>
  <si>
    <t>Fioul</t>
  </si>
  <si>
    <t>Charbon</t>
  </si>
  <si>
    <t>Part</t>
  </si>
  <si>
    <t>Commentaires - détails complémentaires</t>
  </si>
  <si>
    <t>RESEAU DE CHALEUR</t>
  </si>
  <si>
    <t>Projet Fonds Chaleur
(et données extension RC)</t>
  </si>
  <si>
    <t>Type de fluide caloporteur</t>
  </si>
  <si>
    <t>Longueur Réseau de chaleur (ml)</t>
  </si>
  <si>
    <t>Longueur Basse Pression (ml)</t>
  </si>
  <si>
    <t>Longueur Haute Pression (ml)</t>
  </si>
  <si>
    <t>Diamètre nominal maxi</t>
  </si>
  <si>
    <t>Chaleur vendu en sous-stations MWh</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</si>
  <si>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</si>
  <si>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</si>
  <si>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</si>
  <si>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</si>
  <si>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</si>
  <si>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</si>
  <si>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</si>
  <si>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</si>
  <si>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</si>
  <si>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</si>
  <si>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Tableau 2.1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</si>
  <si>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</si>
  <si>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</si>
  <si>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</si>
  <si>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</si>
  <si>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</si>
  <si>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</si>
  <si>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</si>
  <si>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</si>
  <si>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Surface chauffée (m2)</t>
  </si>
  <si>
    <t xml:space="preserve">Besoins avant réhabilitation / démarches énergétique
MWh </t>
  </si>
  <si>
    <t>Besoins après réhabilitation / démarches énergétique
 MWh
pris en compte pour le dimensionnement</t>
  </si>
  <si>
    <t>dont Besoins chauffage</t>
  </si>
  <si>
    <t>dont Besoins ECS</t>
  </si>
  <si>
    <t>P Souscrite
kW</t>
  </si>
  <si>
    <t>Besoins / m2</t>
  </si>
  <si>
    <t>Classe énerg. 
(A, B, C, …)</t>
  </si>
  <si>
    <t>1.1</t>
  </si>
  <si>
    <t>O. HLM xxx</t>
  </si>
  <si>
    <t>Les xxx</t>
  </si>
  <si>
    <t>Existant</t>
  </si>
  <si>
    <t>Log. sociaux</t>
  </si>
  <si>
    <t>1.2</t>
  </si>
  <si>
    <t>2.1</t>
  </si>
  <si>
    <t>Ville de Y</t>
  </si>
  <si>
    <t>CHU X</t>
  </si>
  <si>
    <t xml:space="preserve">Tertiaire </t>
  </si>
  <si>
    <t>CG</t>
  </si>
  <si>
    <t>Collège</t>
  </si>
  <si>
    <t>Neuf</t>
  </si>
  <si>
    <t>Tertiaire</t>
  </si>
  <si>
    <t>TOTAUX</t>
  </si>
  <si>
    <t xml:space="preserve">A compléter uniquement si extension Réseau de Chaleur </t>
  </si>
  <si>
    <t>Abonnés actuels ou extension</t>
  </si>
  <si>
    <t>Abonné actuel</t>
  </si>
  <si>
    <t>Total abonnés actuels</t>
  </si>
  <si>
    <t>Extension phase 1</t>
  </si>
  <si>
    <t>Extension phase 2</t>
  </si>
  <si>
    <t>Extension phase 3</t>
  </si>
  <si>
    <t>Total extensions</t>
  </si>
  <si>
    <t>Tableau 2.2 : Chaufferie dédiée</t>
  </si>
  <si>
    <t>A compléter uniquement si Chaufferie dédiée</t>
  </si>
  <si>
    <t>Activités 
(process, chauffage/ECS, …)</t>
  </si>
  <si>
    <t>Besoins avant démarche d'économie d'énergie (MWh/an)</t>
  </si>
  <si>
    <t>Besoins après démarche d'économie d'énergie (MWh/an)
pris en compte pour le dimensionnement</t>
  </si>
  <si>
    <t>Tableau 3 : Description de l'installation</t>
  </si>
  <si>
    <t>Caractéristiques du champ de capteur et du schéma d'intégration</t>
  </si>
  <si>
    <t>Projet</t>
  </si>
  <si>
    <t>Commentaires/Précisions</t>
  </si>
  <si>
    <t>Installation Solaire thermique</t>
  </si>
  <si>
    <t>Type de schéma hydraulique ou de raccordement</t>
  </si>
  <si>
    <r>
      <t xml:space="preserve">Surface d'entrée </t>
    </r>
    <r>
      <rPr>
        <b/>
        <sz val="8"/>
        <rFont val="Calibri"/>
        <family val="2"/>
      </rPr>
      <t>nette</t>
    </r>
    <r>
      <rPr>
        <sz val="8"/>
        <rFont val="Calibri"/>
        <family val="2"/>
      </rPr>
      <t xml:space="preserve"> des capteurs (en m2)</t>
    </r>
  </si>
  <si>
    <t>Surface cloturée ou d'emprise de la centrale (en m²)</t>
  </si>
  <si>
    <t xml:space="preserve">Type de capteurs </t>
  </si>
  <si>
    <t>Type de strucure porteuse</t>
  </si>
  <si>
    <t>Orientation</t>
  </si>
  <si>
    <t>Inclinaison (en degrés)</t>
  </si>
  <si>
    <t>Autovidangeable</t>
  </si>
  <si>
    <t>Volume du/des ballons de stockage (m3)</t>
  </si>
  <si>
    <r>
      <t xml:space="preserve">Production solaire </t>
    </r>
    <r>
      <rPr>
        <b/>
        <u/>
        <sz val="8"/>
        <rFont val="Calibri"/>
        <family val="2"/>
      </rPr>
      <t>utile</t>
    </r>
    <r>
      <rPr>
        <b/>
        <sz val="8"/>
        <rFont val="Calibri"/>
        <family val="2"/>
      </rPr>
      <t xml:space="preserve"> prévisionnelle avec les températures actuelles du réseau (MWh/an) (1)</t>
    </r>
  </si>
  <si>
    <r>
      <t xml:space="preserve">Cas échéant : Production solaire </t>
    </r>
    <r>
      <rPr>
        <b/>
        <sz val="8"/>
        <rFont val="Calibri"/>
        <family val="2"/>
      </rPr>
      <t>utile</t>
    </r>
    <r>
      <rPr>
        <sz val="8"/>
        <rFont val="Calibri"/>
        <family val="2"/>
      </rPr>
      <t xml:space="preserve"> prévisionnelle avec les </t>
    </r>
    <r>
      <rPr>
        <b/>
        <sz val="8"/>
        <rFont val="Calibri"/>
        <family val="2"/>
      </rPr>
      <t xml:space="preserve">températures futures </t>
    </r>
    <r>
      <rPr>
        <sz val="8"/>
        <rFont val="Calibri"/>
        <family val="2"/>
      </rPr>
      <t>du réseau (MWh/an) (1)</t>
    </r>
  </si>
  <si>
    <t>Consommation des auxiliaires circuit primaire (MWh/an)</t>
  </si>
  <si>
    <t>Consommation des auxiliaires circuit secondaire (MWh/an)</t>
  </si>
  <si>
    <t>Productivité (kWh/m2)</t>
  </si>
  <si>
    <t>(1) : la production solaire est calculée en valeur d'énergie utile à la sortie du ballon solaire au point de piquage</t>
  </si>
  <si>
    <t xml:space="preserve">Année </t>
  </si>
  <si>
    <t>Energie vendue en sous-station (MWh)</t>
  </si>
  <si>
    <t>Nombre de Ss stations</t>
  </si>
  <si>
    <t>Puissance souscrite (kW)</t>
  </si>
  <si>
    <t>Mixité EnR &amp;R</t>
  </si>
  <si>
    <t>Tableau 5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</si>
  <si>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</si>
  <si>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</si>
  <si>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</si>
  <si>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</si>
  <si>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</si>
  <si>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</si>
  <si>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</si>
  <si>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</si>
  <si>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</si>
  <si>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</si>
  <si>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</si>
  <si>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</si>
  <si>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</si>
  <si>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</si>
  <si>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</si>
  <si>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</si>
  <si>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</si>
  <si>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</si>
  <si>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</si>
  <si>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</si>
  <si>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</si>
  <si>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</si>
  <si>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</si>
  <si>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</si>
  <si>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</si>
  <si>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</si>
  <si>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6a : Coûts d'investissement</t>
  </si>
  <si>
    <t>Tableau 6b : Coûts d'exploitation</t>
  </si>
  <si>
    <t>Postes d’investissement</t>
  </si>
  <si>
    <t>Coûts totaux (€ HT)</t>
  </si>
  <si>
    <t>Montants éligibles à justifier</t>
  </si>
  <si>
    <t>Charges d’exploitation annuelle (€ HTR)</t>
  </si>
  <si>
    <t>Détails</t>
  </si>
  <si>
    <t>PRODUCTION SOLAIRE THERMIQUE</t>
  </si>
  <si>
    <t>TERRAINS</t>
  </si>
  <si>
    <t>Cas échéant : Acquisition de terrain</t>
  </si>
  <si>
    <t>Tarif actuel de l'électricité - abonnement inclus - sur le site ou le réseau (€ HT/MWh)</t>
  </si>
  <si>
    <t>AMENAGEMENT ET CONSTRUCTIONS</t>
  </si>
  <si>
    <t xml:space="preserve">Cas échéant : bâtiment chaufferie </t>
  </si>
  <si>
    <t>P'1 € HTR</t>
  </si>
  <si>
    <t xml:space="preserve">Aménagement - Voiries Réseaux Divers (VRD) </t>
  </si>
  <si>
    <t>Frais de gestion, d'assurance</t>
  </si>
  <si>
    <t>EQUIPEMENTS PRODUCTION SOLAIRE THERMIQUE</t>
  </si>
  <si>
    <t xml:space="preserve">Champ de capteurs </t>
  </si>
  <si>
    <t>Cas échéant : location de terrain</t>
  </si>
  <si>
    <t>Supports / fixation (dont Fondations)</t>
  </si>
  <si>
    <t>P2 monitoring € HTR</t>
  </si>
  <si>
    <t>Précisions : nb d'HJ/mois</t>
  </si>
  <si>
    <t>Stockage</t>
  </si>
  <si>
    <t>P2 préventif (charges salariales comprises) € HTR</t>
  </si>
  <si>
    <t>Précisions : fréquence de passage et eq nb HJ/mois, quelles pièces provisionnées, nb de remplacements sur 20 ans</t>
  </si>
  <si>
    <t>Hydraulique primaire</t>
  </si>
  <si>
    <t>P3 € HTR</t>
  </si>
  <si>
    <t>Précisions : quelles pièces provisionnées, nb de remplacements sur 20 ans</t>
  </si>
  <si>
    <t>Hydraulique secondaire</t>
  </si>
  <si>
    <t>P’1 : coût de l’électricité utilisée mécaniquement pour assurer le fonctionnement des installations primaires</t>
  </si>
  <si>
    <t>SKID, Station hydraulique de transfert et équipements</t>
  </si>
  <si>
    <t xml:space="preserve">P2 : coût des prestations de conduite, de l’entretien, montant des redevances et frais divers </t>
  </si>
  <si>
    <t>Monitoring, GTC</t>
  </si>
  <si>
    <t>P3 : coût gros entretien, renouvellement - indiquer si une part est inclus dans le prix de vente de la centrale ou non</t>
  </si>
  <si>
    <t>Modification / Intégration aux procédés / réseaux en place</t>
  </si>
  <si>
    <t>Cas échéant : installation d'appoint si renouvellement</t>
  </si>
  <si>
    <t>Sous-total Equipement production solaire thermique</t>
  </si>
  <si>
    <t>INGENIERIE</t>
  </si>
  <si>
    <t>Maîtrise d'Œuvre, AMO</t>
  </si>
  <si>
    <t>AUTRES</t>
  </si>
  <si>
    <t>Autres (à détailler)</t>
  </si>
  <si>
    <t>Sous-total production solaire thermique</t>
  </si>
  <si>
    <t>Cas échéant :
RECUPERATION CHALEUR FATALE</t>
  </si>
  <si>
    <t>Sous-total CAPEX chaleur fatale</t>
  </si>
  <si>
    <t>Sous total Production</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</si>
  <si>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</si>
  <si>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</si>
  <si>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</si>
  <si>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</si>
  <si>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</si>
  <si>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</si>
  <si>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</si>
  <si>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</si>
  <si>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ctravaux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</si>
  <si>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</si>
  <si>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</si>
  <si>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</si>
  <si>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</si>
  <si>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</si>
  <si>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</si>
  <si>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</si>
  <si>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</si>
  <si>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</si>
  <si>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</si>
  <si>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</si>
  <si>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</si>
  <si>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</si>
  <si>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en € HT </t>
  </si>
  <si>
    <t>si vente de chaleur</t>
  </si>
  <si>
    <t>Taux d'aide</t>
  </si>
  <si>
    <t>Montant de l'aide</t>
  </si>
  <si>
    <t>Prix de vente moyen de la chaleur € HT / MWh</t>
  </si>
  <si>
    <t>Prix de vente moyen de la chaleur € TTC/MWh</t>
  </si>
  <si>
    <t>R1 moyen € TTC/MWh</t>
  </si>
  <si>
    <t>R2 moyen € TTC/MWh</t>
  </si>
  <si>
    <t>R21
€ TTC/MWh</t>
  </si>
  <si>
    <t>R22
€ TTC/MWh</t>
  </si>
  <si>
    <t>R23
€ TTC/MWh</t>
  </si>
  <si>
    <t>R24
€ TTC/MWh</t>
  </si>
  <si>
    <t>Avant opération si réseau existant</t>
  </si>
  <si>
    <t>Type de prospect</t>
  </si>
  <si>
    <t>Copropriété</t>
  </si>
  <si>
    <t>kW souscrit</t>
  </si>
  <si>
    <t>MWh/an</t>
  </si>
  <si>
    <t>Prix vente de la chaleur en €TTC/MWh</t>
  </si>
  <si>
    <t>Situation actuelle (équivalent P1 + P’1 + P2 + P3)</t>
  </si>
  <si>
    <t>Années</t>
  </si>
  <si>
    <t>Liste logiciels simulation solaire</t>
  </si>
  <si>
    <t>Liste Installation solaire</t>
  </si>
  <si>
    <t>Rendement chaudière biomasse</t>
  </si>
  <si>
    <t>Puissance biomasse MW</t>
  </si>
  <si>
    <t>Scenocalc Farmwärme</t>
  </si>
  <si>
    <t>retour/retour stockage mutualisé</t>
  </si>
  <si>
    <t>classique sol</t>
  </si>
  <si>
    <t>Simple vitrage</t>
  </si>
  <si>
    <t>EnRSim</t>
  </si>
  <si>
    <t>retour/retour stockage solaire seul</t>
  </si>
  <si>
    <t>classique toiture</t>
  </si>
  <si>
    <t>Double vitrage</t>
  </si>
  <si>
    <t>Production GN MWh</t>
  </si>
  <si>
    <t>EnergyPro</t>
  </si>
  <si>
    <t>retour/départ stockage solaire seul</t>
  </si>
  <si>
    <t>trackeur</t>
  </si>
  <si>
    <t>Sous vide</t>
  </si>
  <si>
    <t>TRNSYS</t>
  </si>
  <si>
    <t>retour/départ stockage mutualisé</t>
  </si>
  <si>
    <t>ombrière</t>
  </si>
  <si>
    <t>Rendement chaudière GN</t>
  </si>
  <si>
    <t>Autre (préciser)</t>
  </si>
  <si>
    <t>Puissance GN  MW</t>
  </si>
  <si>
    <r>
      <t xml:space="preserve">Total production 
</t>
    </r>
    <r>
      <rPr>
        <i/>
        <sz val="8"/>
        <color theme="1"/>
        <rFont val="Calibri"/>
        <family val="2"/>
        <scheme val="minor"/>
      </rPr>
      <t>(si réseau de chaleur = chaleur injectée)</t>
    </r>
  </si>
  <si>
    <r>
      <t xml:space="preserve">Total production EnR&amp;R
</t>
    </r>
    <r>
      <rPr>
        <i/>
        <sz val="8"/>
        <color theme="1"/>
        <rFont val="Calibri"/>
        <family val="2"/>
        <scheme val="minor"/>
      </rPr>
      <t>(si réseau de chaleur = chaleur EnR&amp;R injectée)</t>
    </r>
  </si>
  <si>
    <t>Puissance totale</t>
  </si>
  <si>
    <t>Taux EnR</t>
  </si>
  <si>
    <t>CO2 évité (tonnes) :</t>
  </si>
  <si>
    <t>Chaleur vendu en sous-stations</t>
  </si>
  <si>
    <t>Chaleur EnR&amp;R vendu en sous-stations</t>
  </si>
  <si>
    <t>Dimaètre nominale maxi</t>
  </si>
  <si>
    <t>Puissance installée en sous-station (kW)</t>
  </si>
  <si>
    <t>Commentaires réseau de chaleur</t>
  </si>
  <si>
    <t>longueur DN 450 - DN650</t>
  </si>
  <si>
    <t>longueur DN300 - 400</t>
  </si>
  <si>
    <t>longueur DN80 - 125</t>
  </si>
  <si>
    <t>longueur DN15 - 65</t>
  </si>
  <si>
    <t>Bâtiment chaufferie et silo de stockage</t>
  </si>
  <si>
    <t>Générateur de chaleur biomasse et système d'alimentation automatique</t>
  </si>
  <si>
    <t>Générateur d'appoint</t>
  </si>
  <si>
    <t>Traitement des fumées</t>
  </si>
  <si>
    <t>Installation électrique et hydraulique associée au générateur</t>
  </si>
  <si>
    <t>Ingénierie</t>
  </si>
  <si>
    <t>Autres (à préciser)</t>
  </si>
  <si>
    <t>Sous total Production en €HT</t>
  </si>
  <si>
    <t>Investissement total projet éligible</t>
  </si>
  <si>
    <t>P1 € HTR</t>
  </si>
  <si>
    <t>P2 
(charges salariales comprises) € HTR</t>
  </si>
  <si>
    <t>Investissements Eligibles (€)</t>
  </si>
  <si>
    <t>Production thermique</t>
  </si>
  <si>
    <t>Réseau de chaleur</t>
  </si>
  <si>
    <t>Soit XX€/ml investissement de réseau créé
Plafonné à xx €/ml suivant règle des DN
ou
Non plafonné par règle des DN (rayer mention inutile)</t>
  </si>
  <si>
    <t>Total investissement éligible (€)</t>
  </si>
  <si>
    <t>Aide</t>
  </si>
  <si>
    <t>Aide Chaufferie</t>
  </si>
  <si>
    <t>Dont X € partenaires</t>
  </si>
  <si>
    <t>Aide Réseau</t>
  </si>
  <si>
    <t>Dont Y € partenaires</t>
  </si>
  <si>
    <t>Aide Totale</t>
  </si>
  <si>
    <t>Dont X+Y € partenaires</t>
  </si>
  <si>
    <t>Aide Totale €/MWh EnR&amp;R sortie chaudière / 20ans</t>
  </si>
  <si>
    <t>Aide Chaufferie €/MWh EnR&amp;R sortie chaudière / 20ans</t>
  </si>
  <si>
    <t>Aide Réseau €/MWh EnR&amp;R transporté par le réseau (ou par l'extension aidée sur 20 ans)</t>
  </si>
  <si>
    <t>Aide Réseau €/ml de réseau créé</t>
  </si>
  <si>
    <t>Aide totale/tCO2 sur 20 ans</t>
  </si>
  <si>
    <r>
      <t xml:space="preserve">CO2 évité (tonnes) :
</t>
    </r>
    <r>
      <rPr>
        <i/>
        <sz val="8"/>
        <color rgb="FF000000"/>
        <rFont val="Calibri"/>
      </rPr>
      <t xml:space="preserve">réf. Combustion (base carbone ADEME) 
GN : 0,201 tCO2/MWh PCI
fioul : 0,272 tCO2/MWh PCI
charbon : 0,345 tCO2/MWh PCI
</t>
    </r>
  </si>
  <si>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</si>
  <si>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</si>
  <si>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Nombre de bâtiments à usage de logement social raccordés suite au projet</t>
  </si>
  <si>
    <t>Nombre de logements sociaux raccordés suite au projet</t>
  </si>
  <si>
    <t>Quantités d’EnR&amp;R injectées</t>
  </si>
  <si>
    <t>Tableau 2.3 : Développement Evolution RC</t>
  </si>
  <si>
    <t>H1a</t>
  </si>
  <si>
    <t>H1b</t>
  </si>
  <si>
    <t>H1c</t>
  </si>
  <si>
    <t>H2a</t>
  </si>
  <si>
    <t>H2b</t>
  </si>
  <si>
    <t>H2c</t>
  </si>
  <si>
    <t>H2d</t>
  </si>
  <si>
    <t>H3</t>
  </si>
  <si>
    <t>&lt;400</t>
  </si>
  <si>
    <t>400-800</t>
  </si>
  <si>
    <t>&gt;800</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</si>
  <si>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</si>
  <si>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</si>
  <si>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</si>
  <si>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</si>
  <si>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</si>
  <si>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</si>
  <si>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</si>
  <si>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</si>
  <si>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</si>
  <si>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</si>
  <si>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</si>
  <si>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</si>
  <si>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</si>
  <si>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</si>
  <si>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</si>
  <si>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</si>
  <si>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</si>
  <si>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</si>
  <si>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</si>
  <si>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</si>
  <si>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</si>
  <si>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</si>
  <si>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</si>
  <si>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</si>
  <si>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</si>
  <si>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</si>
  <si>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</si>
  <si>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</si>
  <si>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</si>
  <si>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</si>
  <si>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</si>
  <si>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</si>
  <si>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</si>
  <si>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</si>
  <si>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</si>
  <si>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</si>
  <si>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</si>
  <si>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</si>
  <si>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</si>
  <si>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</si>
  <si>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</si>
  <si>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</si>
  <si>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</si>
  <si>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</si>
  <si>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</si>
  <si>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</si>
  <si>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</si>
  <si>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</si>
  <si>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</si>
  <si>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</si>
  <si>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</si>
  <si>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</si>
  <si>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</si>
  <si>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</si>
  <si>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</si>
  <si>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</si>
  <si>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</si>
  <si>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</si>
  <si>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</si>
  <si>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</si>
  <si>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</si>
  <si>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</si>
  <si>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</si>
  <si>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</si>
  <si>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</si>
  <si>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</si>
  <si>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</si>
  <si>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</si>
  <si>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</si>
  <si>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</si>
  <si>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</si>
  <si>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Consommation plafond d'efficacité énergétique chauffage bâtiment hors ECS (MWh/an)</t>
  </si>
  <si>
    <t>Zone climatique</t>
  </si>
  <si>
    <t>cf carte à droite -&gt;</t>
  </si>
  <si>
    <t>Altitude du projet (m)</t>
  </si>
  <si>
    <t>Prospects sur bâtiment existant</t>
  </si>
  <si>
    <t>Prospects sur bâtiment neuf</t>
  </si>
  <si>
    <t>Bâtiments déjà raccordés au réseau</t>
  </si>
  <si>
    <t>Bailleur</t>
  </si>
  <si>
    <t>Bâtiment public hors enseignement</t>
  </si>
  <si>
    <t>Tertiaire (dont santé et enseignement)</t>
  </si>
  <si>
    <t xml:space="preserve">Bailleur </t>
  </si>
  <si>
    <t>Nom de l'abonné</t>
  </si>
  <si>
    <t>Type de chauffage avant projet RC (uniquement cas des bâtiments existants) : élec, gaz ou autre</t>
  </si>
  <si>
    <t>Prix vente après opération sans subvention, sans CEE</t>
  </si>
  <si>
    <t>Prix vente après opération avec subvention, sans CEE</t>
  </si>
  <si>
    <t>Onglet à compléter pour tout dossier</t>
  </si>
  <si>
    <t>Calcul du déficit de financement</t>
  </si>
  <si>
    <t>Ne pas remplir</t>
  </si>
  <si>
    <t>Remplir</t>
  </si>
  <si>
    <t>Investissements liés au projet (€)</t>
  </si>
  <si>
    <t>Aides prévisionnelles totales (Fonds Chaleur et autres, hors CEE) sur le périmètre du projet (€)</t>
  </si>
  <si>
    <t>P2 (charges salariales comprises) € HTR</t>
  </si>
  <si>
    <t>P1 : coût de la fourniture du ou des combustibles</t>
  </si>
  <si>
    <t>P2 : coût des prestations de conduite, de l’entretien, montant des redevances et frais divers</t>
  </si>
  <si>
    <t>P3 : coût gros entretien, renouvellement</t>
  </si>
  <si>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</si>
  <si>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</si>
  <si>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</si>
  <si>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</si>
  <si>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</si>
  <si>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</si>
  <si>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</si>
  <si>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</si>
  <si>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</si>
  <si>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</si>
  <si>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</si>
  <si>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</si>
  <si>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</si>
  <si>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</si>
  <si>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0"/>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</si>
  <si>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r>
      <t xml:space="preserve">Recettes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</si>
  <si>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Charges d’exploitation annuelle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</si>
  <si>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t>Tableau 6 : Impact subvention sur prix de la chaleur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</si>
</sst>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quot; ml d'extension RC&quot;"/>
    <numFmt numFmtId="167" formatCode="0&quot; MWh EnR&amp;R sup. produits&quot;"/>
  </numFmts>
  <fonts count="78" x14ac:knownFonts="1">
    <font>
      <sz val="11"/>
      <color theme="1"/>
      <name val="Calibri"/>
      <family val="2"/>
      <scheme val="minor"/>
    </font>
    <font>
      <sz val="11"/>
      <color theme="1"/>
      <name val="Calibri"/>
      <family val="2"/>
    </font>
    <font>
      <sz val="11"/>
      <color theme="1"/>
      <name val="Calibri"/>
      <family val="2"/>
      <scheme val="minor"/>
    </font>
    <font>
      <sz val="8"/>
      <color rgb="FF000000"/>
      <name val="Calibri"/>
      <family val="2"/>
    </font>
    <font>
      <sz val="8"/>
      <color theme="1"/>
      <name val="Century Gothic"/>
      <family val="2"/>
    </font>
    <font>
      <i/>
      <sz val="8"/>
      <color theme="1"/>
      <name val="Calibri"/>
      <family val="2"/>
      <scheme val="minor"/>
    </font>
    <font>
      <sz val="8"/>
      <color theme="1"/>
      <name val="Calibri"/>
      <family val="2"/>
      <scheme val="minor"/>
    </font>
    <font>
      <u/>
      <sz val="11"/>
      <color theme="10"/>
      <name val="Calibri"/>
      <family val="2"/>
      <scheme val="minor"/>
    </font>
    <font>
      <b/>
      <i/>
      <sz val="8"/>
      <color theme="1"/>
      <name val="Calibri"/>
      <family val="2"/>
      <scheme val="minor"/>
    </font>
    <font>
      <b/>
      <sz val="8"/>
      <color theme="1"/>
      <name val="Calibri"/>
      <family val="2"/>
      <scheme val="minor"/>
    </font>
    <font>
      <b/>
      <u/>
      <sz val="12"/>
      <color theme="1"/>
      <name val="Calibri"/>
      <family val="2"/>
      <scheme val="minor"/>
    </font>
    <font>
      <u/>
      <sz val="9"/>
      <color theme="1"/>
      <name val="Calibri"/>
      <family val="2"/>
    </font>
    <font>
      <sz val="8"/>
      <color theme="1"/>
      <name val="Arial"/>
      <family val="2"/>
    </font>
    <font>
      <sz val="8"/>
      <name val="Arial"/>
      <family val="2"/>
    </font>
    <font>
      <sz val="10"/>
      <name val="Arial"/>
      <family val="2"/>
    </font>
    <font>
      <sz val="12"/>
      <name val="Arial Black"/>
      <family val="2"/>
    </font>
    <font>
      <sz val="9"/>
      <name val="Arial Black"/>
      <family val="2"/>
    </font>
    <font>
      <b/>
      <sz val="8"/>
      <color rgb="FF000000"/>
      <name val="Arial"/>
      <family val="2"/>
    </font>
    <font>
      <sz val="8"/>
      <color rgb="FF000000"/>
      <name val="Arial"/>
      <family val="2"/>
    </font>
    <font>
      <b/>
      <sz val="8"/>
      <color rgb="FF000000"/>
      <name val="Calibri"/>
      <family val="2"/>
    </font>
    <font>
      <b/>
      <sz val="8"/>
      <color rgb="FF0000FF"/>
      <name val="Arial"/>
      <family val="2"/>
    </font>
    <font>
      <sz val="8"/>
      <color rgb="FF0000FF"/>
      <name val="Arial"/>
      <family val="2"/>
    </font>
    <font>
      <i/>
      <sz val="6"/>
      <color theme="1"/>
      <name val="Calibri"/>
      <family val="2"/>
      <scheme val="minor"/>
    </font>
    <font>
      <b/>
      <i/>
      <sz val="8"/>
      <color rgb="FFFF0000"/>
      <name val="Calibri"/>
      <family val="2"/>
      <scheme val="minor"/>
    </font>
    <font>
      <b/>
      <sz val="11"/>
      <color theme="1"/>
      <name val="Calibri"/>
      <family val="2"/>
      <scheme val="minor"/>
    </font>
    <font>
      <i/>
      <sz val="11"/>
      <color theme="1"/>
      <name val="Calibri"/>
      <family val="2"/>
      <scheme val="minor"/>
    </font>
    <font>
      <i/>
      <sz val="7"/>
      <color theme="1"/>
      <name val="Calibri"/>
      <family val="2"/>
      <scheme val="minor"/>
    </font>
    <font>
      <b/>
      <i/>
      <sz val="12"/>
      <color rgb="FFFF0000"/>
      <name val="Calibri"/>
      <family val="2"/>
      <scheme val="minor"/>
    </font>
    <font>
      <sz val="11"/>
      <color theme="1"/>
      <name val="Arial"/>
      <family val="2"/>
    </font>
    <font>
      <sz val="10"/>
      <color theme="1"/>
      <name val="Arial"/>
      <family val="2"/>
    </font>
    <font>
      <b/>
      <sz val="10"/>
      <name val="Arial"/>
      <family val="2"/>
    </font>
    <font>
      <b/>
      <sz val="10"/>
      <color rgb="FFFF0000"/>
      <name val="Arial"/>
      <family val="2"/>
    </font>
    <font>
      <sz val="11"/>
      <name val="Calibri"/>
      <family val="2"/>
    </font>
    <font>
      <sz val="11"/>
      <name val="Calibri"/>
      <family val="2"/>
      <scheme val="minor"/>
    </font>
    <font>
      <b/>
      <u/>
      <sz val="12"/>
      <color indexed="8"/>
      <name val="Calibri"/>
      <family val="2"/>
    </font>
    <font>
      <sz val="8"/>
      <color indexed="8"/>
      <name val="Calibri"/>
      <family val="2"/>
    </font>
    <font>
      <sz val="9"/>
      <color theme="1"/>
      <name val="Calibri"/>
      <family val="2"/>
      <scheme val="minor"/>
    </font>
    <font>
      <sz val="9"/>
      <color indexed="81"/>
      <name val="Tahoma"/>
      <family val="2"/>
    </font>
    <font>
      <b/>
      <sz val="8"/>
      <color indexed="8"/>
      <name val="Arial"/>
      <family val="2"/>
    </font>
    <font>
      <b/>
      <sz val="10"/>
      <color indexed="8"/>
      <name val="Arial"/>
      <family val="2"/>
    </font>
    <font>
      <sz val="8"/>
      <color indexed="8"/>
      <name val="Arial"/>
      <family val="2"/>
    </font>
    <font>
      <sz val="9"/>
      <color indexed="8"/>
      <name val="Calibri"/>
      <family val="2"/>
      <scheme val="minor"/>
    </font>
    <font>
      <u/>
      <sz val="9"/>
      <color indexed="8"/>
      <name val="Calibri"/>
      <family val="2"/>
    </font>
    <font>
      <i/>
      <u/>
      <sz val="9"/>
      <color indexed="8"/>
      <name val="Calibri"/>
      <family val="2"/>
    </font>
    <font>
      <b/>
      <sz val="9"/>
      <color rgb="FF000000"/>
      <name val="Arial"/>
      <family val="2"/>
    </font>
    <font>
      <b/>
      <sz val="8"/>
      <color theme="1"/>
      <name val="Arial"/>
      <family val="2"/>
    </font>
    <font>
      <b/>
      <sz val="9"/>
      <color theme="1"/>
      <name val="Arial"/>
      <family val="2"/>
    </font>
    <font>
      <b/>
      <i/>
      <sz val="10"/>
      <name val="Calibri"/>
      <family val="2"/>
    </font>
    <font>
      <b/>
      <u/>
      <sz val="12"/>
      <name val="Calibri"/>
      <family val="2"/>
    </font>
    <font>
      <sz val="8"/>
      <name val="Calibri"/>
      <family val="2"/>
    </font>
    <font>
      <b/>
      <sz val="8"/>
      <name val="Calibri"/>
      <family val="2"/>
    </font>
    <font>
      <b/>
      <sz val="10"/>
      <name val="Calibri"/>
      <family val="2"/>
    </font>
    <font>
      <b/>
      <u/>
      <sz val="8"/>
      <name val="Calibri"/>
      <family val="2"/>
    </font>
    <font>
      <b/>
      <sz val="10"/>
      <name val="Calibri"/>
      <family val="2"/>
      <scheme val="minor"/>
    </font>
    <font>
      <i/>
      <sz val="9"/>
      <name val="Calibri"/>
      <family val="2"/>
    </font>
    <font>
      <sz val="9"/>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8"/>
      <color rgb="FF000000"/>
      <name val="Arial"/>
      <family val="2"/>
    </font>
    <font>
      <b/>
      <sz val="8"/>
      <color rgb="FF000000"/>
      <name val="Calibri"/>
    </font>
    <font>
      <i/>
      <sz val="8"/>
      <color rgb="FF000000"/>
      <name val="Calibri"/>
    </font>
    <font>
      <b/>
      <sz val="8"/>
      <color rgb="FFC00000"/>
      <name val="Arial"/>
      <family val="2"/>
    </font>
    <font>
      <b/>
      <sz val="11"/>
      <color theme="1"/>
      <name val="Arial"/>
      <family val="2"/>
    </font>
    <font>
      <sz val="10"/>
      <color rgb="FF000000"/>
      <name val="Arial"/>
      <family val="2"/>
    </font>
    <font>
      <i/>
      <sz val="10"/>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sz val="14"/>
      <color rgb="FFFF0000"/>
      <name val="Arial"/>
      <family val="2"/>
    </font>
    <font>
      <i/>
      <u/>
      <sz val="10"/>
      <color theme="1"/>
      <name val="Arial"/>
      <family val="2"/>
    </font>
    <font>
      <b/>
      <i/>
      <sz val="10"/>
      <color theme="1"/>
      <name val="Arial"/>
      <family val="2"/>
    </font>
    <font>
      <b/>
      <sz val="10"/>
      <color theme="1"/>
      <name val="Arial"/>
      <family val="2"/>
    </font>
    <font>
      <b/>
      <sz val="11"/>
      <color rgb="FF000000"/>
      <name val="Arial"/>
      <family val="2"/>
    </font>
    <font>
      <b/>
      <u/>
      <sz val="11"/>
      <color rgb="FF000000"/>
      <name val="Arial"/>
      <family val="2"/>
    </font>
    <font>
      <sz val="11"/>
      <color rgb="FF000000"/>
      <name val="Arial"/>
      <family val="2"/>
    </font>
  </fonts>
  <fills count="35">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00CCFF"/>
        <bgColor indexed="64"/>
      </patternFill>
    </fill>
    <fill>
      <patternFill patternType="solid">
        <fgColor theme="6"/>
        <bgColor indexed="64"/>
      </patternFill>
    </fill>
    <fill>
      <patternFill patternType="solid">
        <fgColor theme="0"/>
        <bgColor indexed="64"/>
      </patternFill>
    </fill>
    <fill>
      <patternFill patternType="solid">
        <fgColor theme="8"/>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C0C0C0"/>
        <bgColor indexed="64"/>
      </patternFill>
    </fill>
    <fill>
      <patternFill patternType="solid">
        <fgColor theme="8" tint="0.59999389629810485"/>
        <bgColor indexed="64"/>
      </patternFill>
    </fill>
    <fill>
      <patternFill patternType="solid">
        <fgColor theme="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EEEEE"/>
        <bgColor indexed="64"/>
      </patternFill>
    </fill>
    <fill>
      <patternFill patternType="solid">
        <fgColor rgb="FFF5F5F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top style="medium">
        <color indexed="64"/>
      </top>
      <bottom style="thin">
        <color indexed="64"/>
      </bottom>
      <diagonal/>
    </border>
    <border>
      <left style="medium">
        <color rgb="FF000000"/>
      </left>
      <right style="medium">
        <color rgb="FF000000"/>
      </right>
      <top/>
      <bottom style="medium">
        <color rgb="FF000000"/>
      </bottom>
      <diagonal/>
    </border>
  </borders>
  <cellStyleXfs count="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12" fillId="0" borderId="0"/>
    <xf numFmtId="0" fontId="14" fillId="0" borderId="0"/>
    <xf numFmtId="43" fontId="2" fillId="0" borderId="0" applyFont="0" applyFill="0" applyBorder="0" applyAlignment="0" applyProtection="0"/>
  </cellStyleXfs>
  <cellXfs count="446">
    <xf numFmtId="0" fontId="0" fillId="0" borderId="0" xfId="0"/>
    <xf numFmtId="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xf numFmtId="1" fontId="9" fillId="6" borderId="18"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 fontId="5" fillId="6" borderId="14" xfId="0" applyNumberFormat="1" applyFont="1" applyFill="1" applyBorder="1" applyAlignment="1">
      <alignment horizontal="center" vertical="center"/>
    </xf>
    <xf numFmtId="0" fontId="5" fillId="6" borderId="28" xfId="0" applyFont="1" applyFill="1" applyBorder="1" applyAlignment="1">
      <alignment vertical="center" wrapText="1"/>
    </xf>
    <xf numFmtId="1" fontId="5" fillId="6" borderId="21" xfId="0" applyNumberFormat="1" applyFont="1" applyFill="1" applyBorder="1" applyAlignment="1">
      <alignment horizontal="center" vertical="center"/>
    </xf>
    <xf numFmtId="1" fontId="5" fillId="6" borderId="15"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9" fillId="6" borderId="27" xfId="0" applyFont="1" applyFill="1" applyBorder="1" applyAlignment="1">
      <alignment horizontal="left" vertical="center" wrapText="1"/>
    </xf>
    <xf numFmtId="2" fontId="9" fillId="6" borderId="1" xfId="0" applyNumberFormat="1" applyFont="1" applyFill="1" applyBorder="1" applyAlignment="1">
      <alignment horizontal="center" vertical="center"/>
    </xf>
    <xf numFmtId="2" fontId="5" fillId="6" borderId="14" xfId="0" applyNumberFormat="1" applyFont="1" applyFill="1" applyBorder="1" applyAlignment="1">
      <alignment horizontal="center" vertical="center"/>
    </xf>
    <xf numFmtId="2" fontId="9" fillId="6" borderId="22" xfId="0" applyNumberFormat="1" applyFont="1" applyFill="1" applyBorder="1" applyAlignment="1">
      <alignment horizontal="center" vertical="center"/>
    </xf>
    <xf numFmtId="2" fontId="5" fillId="6" borderId="23"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0" fillId="0" borderId="0" xfId="0" applyFont="1"/>
    <xf numFmtId="0" fontId="3" fillId="8" borderId="1" xfId="0" applyFont="1" applyFill="1" applyBorder="1" applyAlignment="1">
      <alignment horizontal="center" vertical="center" wrapText="1"/>
    </xf>
    <xf numFmtId="0" fontId="13" fillId="0" borderId="0" xfId="3" applyFont="1"/>
    <xf numFmtId="0" fontId="14" fillId="0" borderId="0" xfId="3" applyFont="1"/>
    <xf numFmtId="0" fontId="12" fillId="0" borderId="0" xfId="3"/>
    <xf numFmtId="0" fontId="15" fillId="5" borderId="0" xfId="3" applyFont="1" applyFill="1" applyAlignment="1">
      <alignment horizontal="center" vertical="center" wrapText="1"/>
    </xf>
    <xf numFmtId="0" fontId="16" fillId="0" borderId="0" xfId="3" applyFont="1" applyAlignment="1">
      <alignment horizontal="right" vertical="center" wrapText="1"/>
    </xf>
    <xf numFmtId="0" fontId="7" fillId="0" borderId="1" xfId="2" applyBorder="1" applyAlignment="1">
      <alignment horizontal="left" vertical="center"/>
    </xf>
    <xf numFmtId="0" fontId="9" fillId="6" borderId="1" xfId="0" applyFont="1" applyFill="1" applyBorder="1" applyAlignment="1">
      <alignment horizontal="left" wrapText="1"/>
    </xf>
    <xf numFmtId="0" fontId="6" fillId="6" borderId="1" xfId="0" applyFont="1" applyFill="1" applyBorder="1" applyAlignment="1">
      <alignment horizontal="left"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1" fillId="9" borderId="1" xfId="0" applyFont="1" applyFill="1" applyBorder="1" applyAlignment="1">
      <alignment horizontal="left" vertical="center"/>
    </xf>
    <xf numFmtId="0" fontId="0" fillId="0" borderId="1" xfId="0" applyBorder="1" applyAlignment="1">
      <alignment horizontal="center"/>
    </xf>
    <xf numFmtId="0" fontId="0" fillId="0" borderId="0" xfId="0" applyAlignment="1">
      <alignment horizontal="left" wrapText="1"/>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3" fillId="0" borderId="1" xfId="0" applyFont="1" applyBorder="1" applyAlignment="1">
      <alignment horizontal="left" vertical="center" wrapText="1"/>
    </xf>
    <xf numFmtId="0" fontId="19"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0" fillId="0" borderId="1" xfId="0" applyBorder="1" applyAlignment="1">
      <alignment horizontal="left" wrapText="1"/>
    </xf>
    <xf numFmtId="0" fontId="11" fillId="0" borderId="1" xfId="0" applyFont="1" applyBorder="1" applyAlignment="1">
      <alignment horizontal="left" vertical="center" wrapText="1"/>
    </xf>
    <xf numFmtId="0" fontId="9" fillId="6" borderId="26" xfId="0" applyFont="1" applyFill="1" applyBorder="1" applyAlignment="1">
      <alignment horizontal="left" vertical="center" wrapText="1"/>
    </xf>
    <xf numFmtId="0" fontId="8" fillId="10" borderId="31" xfId="0" applyFont="1" applyFill="1" applyBorder="1" applyAlignment="1">
      <alignment horizontal="center" vertical="center" wrapText="1"/>
    </xf>
    <xf numFmtId="0" fontId="8" fillId="10" borderId="32" xfId="0" applyFont="1" applyFill="1" applyBorder="1" applyAlignment="1">
      <alignment horizontal="center" vertical="center" wrapText="1"/>
    </xf>
    <xf numFmtId="1" fontId="5" fillId="6" borderId="14" xfId="0" applyNumberFormat="1" applyFont="1" applyFill="1" applyBorder="1" applyAlignment="1">
      <alignment horizontal="center" vertical="center" wrapText="1"/>
    </xf>
    <xf numFmtId="166" fontId="5" fillId="6" borderId="14" xfId="0" applyNumberFormat="1" applyFont="1" applyFill="1" applyBorder="1" applyAlignment="1">
      <alignment horizontal="center" vertical="center"/>
    </xf>
    <xf numFmtId="164" fontId="9" fillId="6" borderId="16" xfId="1" applyNumberFormat="1" applyFont="1" applyFill="1" applyBorder="1" applyAlignment="1">
      <alignment horizontal="center" vertical="center"/>
    </xf>
    <xf numFmtId="164" fontId="9" fillId="6" borderId="14" xfId="1" applyNumberFormat="1" applyFont="1" applyFill="1" applyBorder="1" applyAlignment="1">
      <alignment horizontal="center" vertical="center"/>
    </xf>
    <xf numFmtId="0" fontId="0" fillId="0" borderId="1" xfId="0" applyBorder="1"/>
    <xf numFmtId="0" fontId="25" fillId="0" borderId="1" xfId="0" applyFont="1" applyBorder="1" applyAlignment="1">
      <alignment wrapText="1"/>
    </xf>
    <xf numFmtId="0" fontId="25" fillId="0" borderId="1" xfId="0" applyFont="1" applyBorder="1"/>
    <xf numFmtId="0" fontId="0" fillId="10" borderId="1" xfId="0" applyFill="1" applyBorder="1"/>
    <xf numFmtId="0" fontId="0" fillId="10"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4" fillId="0" borderId="1" xfId="0" applyFont="1" applyBorder="1"/>
    <xf numFmtId="0" fontId="0" fillId="10" borderId="1" xfId="0" applyFill="1" applyBorder="1" applyAlignment="1">
      <alignment horizontal="center" vertical="center"/>
    </xf>
    <xf numFmtId="167" fontId="26" fillId="6" borderId="14" xfId="0" applyNumberFormat="1" applyFont="1" applyFill="1" applyBorder="1" applyAlignment="1">
      <alignment horizontal="center" vertical="center"/>
    </xf>
    <xf numFmtId="1" fontId="26" fillId="6" borderId="21" xfId="0" applyNumberFormat="1" applyFont="1" applyFill="1" applyBorder="1" applyAlignment="1">
      <alignment horizontal="center" vertical="center" wrapText="1"/>
    </xf>
    <xf numFmtId="0" fontId="9" fillId="6" borderId="33" xfId="0" applyFont="1" applyFill="1" applyBorder="1" applyAlignment="1">
      <alignment horizontal="left" vertical="center"/>
    </xf>
    <xf numFmtId="0" fontId="9" fillId="6" borderId="33" xfId="0" applyFont="1" applyFill="1" applyBorder="1" applyAlignment="1">
      <alignment horizontal="left" vertical="center" wrapText="1"/>
    </xf>
    <xf numFmtId="0" fontId="9" fillId="6" borderId="36" xfId="0" applyFont="1" applyFill="1" applyBorder="1" applyAlignment="1">
      <alignment horizontal="left" vertical="center"/>
    </xf>
    <xf numFmtId="0" fontId="5" fillId="6" borderId="20" xfId="0" applyFont="1" applyFill="1" applyBorder="1" applyAlignment="1">
      <alignment vertical="center" wrapText="1"/>
    </xf>
    <xf numFmtId="0" fontId="0" fillId="0" borderId="0" xfId="0" applyAlignment="1">
      <alignment wrapText="1"/>
    </xf>
    <xf numFmtId="0" fontId="0" fillId="6" borderId="0" xfId="0" applyFill="1"/>
    <xf numFmtId="0" fontId="5" fillId="0" borderId="0" xfId="0" applyFont="1"/>
    <xf numFmtId="0" fontId="27" fillId="6" borderId="0" xfId="0" applyFont="1" applyFill="1"/>
    <xf numFmtId="0" fontId="27" fillId="0" borderId="0" xfId="0" applyFont="1"/>
    <xf numFmtId="0" fontId="28" fillId="6" borderId="0" xfId="0" applyFont="1" applyFill="1"/>
    <xf numFmtId="0" fontId="28" fillId="8" borderId="44" xfId="0" applyFont="1" applyFill="1" applyBorder="1" applyAlignment="1">
      <alignment horizontal="left" vertical="center" wrapText="1"/>
    </xf>
    <xf numFmtId="0" fontId="28" fillId="8" borderId="45" xfId="0" applyFont="1" applyFill="1" applyBorder="1" applyAlignment="1">
      <alignment horizontal="center" vertical="center" wrapText="1"/>
    </xf>
    <xf numFmtId="0" fontId="28" fillId="8" borderId="46" xfId="0" applyFont="1" applyFill="1" applyBorder="1" applyAlignment="1">
      <alignment horizontal="left" vertical="center" wrapText="1"/>
    </xf>
    <xf numFmtId="0" fontId="28" fillId="13" borderId="17" xfId="0" applyFont="1" applyFill="1" applyBorder="1" applyAlignment="1">
      <alignment horizontal="left" vertical="center"/>
    </xf>
    <xf numFmtId="0" fontId="28" fillId="13" borderId="19" xfId="0" applyFont="1" applyFill="1" applyBorder="1" applyAlignment="1">
      <alignment horizontal="center" vertical="center"/>
    </xf>
    <xf numFmtId="0" fontId="29" fillId="13" borderId="3" xfId="0" applyFont="1" applyFill="1" applyBorder="1" applyAlignment="1">
      <alignment horizontal="center"/>
    </xf>
    <xf numFmtId="0" fontId="28" fillId="13" borderId="33" xfId="0" applyFont="1" applyFill="1" applyBorder="1" applyAlignment="1">
      <alignment horizontal="left" vertical="center"/>
    </xf>
    <xf numFmtId="0" fontId="28" fillId="13" borderId="1" xfId="0" applyFont="1" applyFill="1" applyBorder="1" applyAlignment="1">
      <alignment horizontal="center" vertical="center"/>
    </xf>
    <xf numFmtId="0" fontId="29" fillId="6" borderId="12" xfId="0" applyFont="1" applyFill="1" applyBorder="1" applyAlignment="1">
      <alignment horizontal="center"/>
    </xf>
    <xf numFmtId="0" fontId="28" fillId="13" borderId="20" xfId="0" applyFont="1" applyFill="1" applyBorder="1" applyAlignment="1">
      <alignment horizontal="left" vertical="center"/>
    </xf>
    <xf numFmtId="0" fontId="28" fillId="13" borderId="21" xfId="0" applyFont="1" applyFill="1" applyBorder="1" applyAlignment="1">
      <alignment horizontal="center" vertical="center"/>
    </xf>
    <xf numFmtId="0" fontId="29" fillId="6" borderId="11" xfId="0" applyFont="1" applyFill="1" applyBorder="1" applyAlignment="1">
      <alignment horizontal="center"/>
    </xf>
    <xf numFmtId="0" fontId="28" fillId="12" borderId="17" xfId="0" applyFont="1" applyFill="1" applyBorder="1" applyAlignment="1">
      <alignment horizontal="left" vertical="center"/>
    </xf>
    <xf numFmtId="0" fontId="28" fillId="12" borderId="19" xfId="0" applyFont="1" applyFill="1" applyBorder="1" applyAlignment="1">
      <alignment horizontal="center" vertical="center"/>
    </xf>
    <xf numFmtId="0" fontId="29" fillId="12" borderId="3" xfId="0" applyFont="1" applyFill="1" applyBorder="1" applyAlignment="1">
      <alignment horizontal="center"/>
    </xf>
    <xf numFmtId="0" fontId="28" fillId="12" borderId="33" xfId="0" applyFont="1" applyFill="1" applyBorder="1" applyAlignment="1">
      <alignment horizontal="left" vertical="center"/>
    </xf>
    <xf numFmtId="0" fontId="28" fillId="12" borderId="1" xfId="0" applyFont="1" applyFill="1" applyBorder="1" applyAlignment="1">
      <alignment horizontal="center" vertical="center"/>
    </xf>
    <xf numFmtId="0" fontId="28" fillId="12" borderId="20" xfId="0" applyFont="1" applyFill="1" applyBorder="1" applyAlignment="1">
      <alignment horizontal="left" vertical="center"/>
    </xf>
    <xf numFmtId="0" fontId="28" fillId="12" borderId="21" xfId="0" applyFont="1" applyFill="1" applyBorder="1" applyAlignment="1">
      <alignment horizontal="center" vertical="center"/>
    </xf>
    <xf numFmtId="0" fontId="28" fillId="14" borderId="17" xfId="0" applyFont="1" applyFill="1" applyBorder="1" applyAlignment="1">
      <alignment horizontal="left" vertical="center"/>
    </xf>
    <xf numFmtId="0" fontId="28" fillId="14" borderId="19" xfId="0" applyFont="1" applyFill="1" applyBorder="1" applyAlignment="1">
      <alignment horizontal="center" vertical="center"/>
    </xf>
    <xf numFmtId="0" fontId="29" fillId="14" borderId="3" xfId="0" applyFont="1" applyFill="1" applyBorder="1" applyAlignment="1">
      <alignment horizontal="center"/>
    </xf>
    <xf numFmtId="0" fontId="28" fillId="14" borderId="33" xfId="0" applyFont="1" applyFill="1" applyBorder="1" applyAlignment="1">
      <alignment horizontal="left" vertical="center"/>
    </xf>
    <xf numFmtId="0" fontId="28" fillId="14" borderId="1" xfId="0" applyFont="1" applyFill="1" applyBorder="1" applyAlignment="1">
      <alignment horizontal="center" vertical="center"/>
    </xf>
    <xf numFmtId="0" fontId="28" fillId="14" borderId="20" xfId="0" applyFont="1" applyFill="1" applyBorder="1" applyAlignment="1">
      <alignment horizontal="left" vertical="center"/>
    </xf>
    <xf numFmtId="0" fontId="28" fillId="14" borderId="21" xfId="0" applyFont="1" applyFill="1" applyBorder="1" applyAlignment="1">
      <alignment horizontal="center" vertical="center"/>
    </xf>
    <xf numFmtId="0" fontId="28" fillId="15" borderId="17" xfId="0" applyFont="1" applyFill="1" applyBorder="1" applyAlignment="1">
      <alignment horizontal="left" vertical="center"/>
    </xf>
    <xf numFmtId="0" fontId="28" fillId="15" borderId="19" xfId="0" applyFont="1" applyFill="1" applyBorder="1" applyAlignment="1">
      <alignment horizontal="center" vertical="center"/>
    </xf>
    <xf numFmtId="0" fontId="29" fillId="15" borderId="3" xfId="0" applyFont="1" applyFill="1" applyBorder="1" applyAlignment="1">
      <alignment horizontal="center"/>
    </xf>
    <xf numFmtId="0" fontId="28" fillId="15" borderId="33" xfId="0" applyFont="1" applyFill="1" applyBorder="1" applyAlignment="1">
      <alignment horizontal="left" vertical="center"/>
    </xf>
    <xf numFmtId="0" fontId="28" fillId="15" borderId="1" xfId="0" applyFont="1" applyFill="1" applyBorder="1" applyAlignment="1">
      <alignment horizontal="center" vertical="center"/>
    </xf>
    <xf numFmtId="0" fontId="28" fillId="6" borderId="12" xfId="0" applyFont="1" applyFill="1" applyBorder="1" applyAlignment="1">
      <alignment horizontal="center"/>
    </xf>
    <xf numFmtId="0" fontId="28" fillId="15" borderId="20" xfId="0" applyFont="1" applyFill="1" applyBorder="1" applyAlignment="1">
      <alignment horizontal="left" vertical="center"/>
    </xf>
    <xf numFmtId="0" fontId="28" fillId="15" borderId="22" xfId="0" applyFont="1" applyFill="1" applyBorder="1" applyAlignment="1">
      <alignment horizontal="center" vertical="center"/>
    </xf>
    <xf numFmtId="0" fontId="28" fillId="16" borderId="44" xfId="0" applyFont="1" applyFill="1" applyBorder="1" applyAlignment="1">
      <alignment horizontal="center" vertical="center"/>
    </xf>
    <xf numFmtId="0" fontId="28" fillId="16" borderId="46" xfId="0" applyFont="1" applyFill="1" applyBorder="1" applyAlignment="1">
      <alignment horizontal="center" vertical="center"/>
    </xf>
    <xf numFmtId="0" fontId="30" fillId="0" borderId="0" xfId="3" applyFont="1" applyAlignment="1">
      <alignment vertical="center"/>
    </xf>
    <xf numFmtId="0" fontId="14" fillId="0" borderId="0" xfId="3" applyFont="1" applyAlignment="1">
      <alignment vertical="center"/>
    </xf>
    <xf numFmtId="0" fontId="9" fillId="6" borderId="36" xfId="0" applyFont="1" applyFill="1" applyBorder="1" applyAlignment="1">
      <alignment horizontal="left" vertical="center" wrapText="1"/>
    </xf>
    <xf numFmtId="1" fontId="9" fillId="6" borderId="16" xfId="0" applyNumberFormat="1" applyFont="1" applyFill="1" applyBorder="1" applyAlignment="1">
      <alignment horizontal="center" vertical="center"/>
    </xf>
    <xf numFmtId="0" fontId="31" fillId="0" borderId="0" xfId="3" quotePrefix="1" applyFont="1" applyAlignment="1">
      <alignment vertical="center"/>
    </xf>
    <xf numFmtId="0" fontId="32" fillId="0" borderId="0" xfId="0" applyFont="1"/>
    <xf numFmtId="0" fontId="33" fillId="0" borderId="0" xfId="0" applyFont="1"/>
    <xf numFmtId="0" fontId="34" fillId="0" borderId="0" xfId="0" applyFont="1"/>
    <xf numFmtId="0" fontId="0" fillId="0" borderId="40" xfId="0" applyBorder="1"/>
    <xf numFmtId="0" fontId="0" fillId="0" borderId="54" xfId="0" applyBorder="1"/>
    <xf numFmtId="0" fontId="38" fillId="19" borderId="9"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38" fillId="19" borderId="3"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5" fillId="0" borderId="9" xfId="0" applyFont="1" applyBorder="1" applyAlignment="1">
      <alignment horizontal="justify" vertical="center" wrapText="1"/>
    </xf>
    <xf numFmtId="0" fontId="40" fillId="0" borderId="9" xfId="0" applyFont="1" applyBorder="1" applyAlignment="1">
      <alignment vertical="center" wrapText="1"/>
    </xf>
    <xf numFmtId="0" fontId="18" fillId="8" borderId="10" xfId="0" applyFont="1" applyFill="1" applyBorder="1" applyAlignment="1">
      <alignment vertical="center" wrapText="1"/>
    </xf>
    <xf numFmtId="0" fontId="40" fillId="0" borderId="51" xfId="0" applyFont="1" applyBorder="1" applyAlignment="1">
      <alignment vertical="center" wrapText="1"/>
    </xf>
    <xf numFmtId="0" fontId="18" fillId="0" borderId="52" xfId="0" applyFont="1" applyBorder="1" applyAlignment="1">
      <alignment vertical="center" wrapText="1"/>
    </xf>
    <xf numFmtId="0" fontId="35" fillId="0" borderId="55" xfId="0" applyFont="1" applyBorder="1" applyAlignment="1">
      <alignment horizontal="justify" vertical="center" wrapText="1"/>
    </xf>
    <xf numFmtId="0" fontId="40" fillId="0" borderId="55" xfId="0" applyFont="1" applyBorder="1" applyAlignment="1">
      <alignment vertical="center" wrapText="1"/>
    </xf>
    <xf numFmtId="0" fontId="18" fillId="0" borderId="43" xfId="0" applyFont="1" applyBorder="1" applyAlignment="1">
      <alignment vertical="center" wrapText="1"/>
    </xf>
    <xf numFmtId="0" fontId="35" fillId="0" borderId="58" xfId="0" applyFont="1" applyBorder="1" applyAlignment="1">
      <alignment horizontal="justify" vertical="center" wrapText="1"/>
    </xf>
    <xf numFmtId="0" fontId="40" fillId="0" borderId="58" xfId="0" applyFont="1" applyBorder="1" applyAlignment="1">
      <alignment vertical="center" wrapText="1"/>
    </xf>
    <xf numFmtId="0" fontId="0" fillId="0" borderId="59" xfId="0" applyBorder="1"/>
    <xf numFmtId="0" fontId="35" fillId="0" borderId="54" xfId="0" applyFont="1" applyBorder="1" applyAlignment="1">
      <alignment horizontal="justify" vertical="center" wrapText="1"/>
    </xf>
    <xf numFmtId="0" fontId="40" fillId="0" borderId="54" xfId="0" applyFont="1" applyBorder="1" applyAlignment="1">
      <alignment vertical="center" wrapText="1"/>
    </xf>
    <xf numFmtId="0" fontId="18" fillId="0" borderId="40" xfId="0" applyFont="1" applyBorder="1" applyAlignment="1">
      <alignment vertical="center" wrapText="1"/>
    </xf>
    <xf numFmtId="0" fontId="43" fillId="0" borderId="0" xfId="0" applyFont="1" applyAlignment="1">
      <alignment horizontal="left" vertical="center"/>
    </xf>
    <xf numFmtId="0" fontId="6" fillId="0" borderId="57" xfId="0" applyFont="1" applyBorder="1" applyAlignment="1">
      <alignment wrapText="1"/>
    </xf>
    <xf numFmtId="0" fontId="40" fillId="0" borderId="57" xfId="0" applyFont="1" applyBorder="1" applyAlignment="1">
      <alignment vertical="center" wrapText="1"/>
    </xf>
    <xf numFmtId="0" fontId="18" fillId="0" borderId="56" xfId="0" applyFont="1" applyBorder="1" applyAlignment="1">
      <alignment vertical="center" wrapText="1"/>
    </xf>
    <xf numFmtId="0" fontId="9" fillId="0" borderId="55" xfId="0" applyFont="1" applyBorder="1" applyAlignment="1">
      <alignment wrapText="1"/>
    </xf>
    <xf numFmtId="0" fontId="38" fillId="6" borderId="9" xfId="0" applyFont="1" applyFill="1" applyBorder="1" applyAlignment="1">
      <alignment horizontal="center" vertical="center" wrapText="1"/>
    </xf>
    <xf numFmtId="0" fontId="35" fillId="0" borderId="3" xfId="0" applyFont="1" applyBorder="1" applyAlignment="1">
      <alignment horizontal="justify" vertical="center" wrapText="1"/>
    </xf>
    <xf numFmtId="0" fontId="40" fillId="0" borderId="12" xfId="0" applyFont="1" applyBorder="1" applyAlignment="1">
      <alignment vertical="center" wrapText="1"/>
    </xf>
    <xf numFmtId="0" fontId="18" fillId="0" borderId="12" xfId="0" applyFont="1" applyBorder="1" applyAlignment="1">
      <alignment vertical="center" wrapText="1"/>
    </xf>
    <xf numFmtId="0" fontId="40" fillId="0" borderId="3" xfId="0" applyFont="1" applyBorder="1" applyAlignment="1">
      <alignment vertical="center" wrapText="1"/>
    </xf>
    <xf numFmtId="0" fontId="18" fillId="0" borderId="8" xfId="0" applyFont="1" applyBorder="1" applyAlignment="1">
      <alignment vertical="center" wrapText="1"/>
    </xf>
    <xf numFmtId="0" fontId="38" fillId="20" borderId="3" xfId="0" applyFont="1" applyFill="1" applyBorder="1" applyAlignment="1">
      <alignment horizontal="center" vertical="center" wrapText="1"/>
    </xf>
    <xf numFmtId="0" fontId="40" fillId="0" borderId="11" xfId="0" applyFont="1" applyBorder="1" applyAlignment="1">
      <alignment vertical="center" wrapText="1"/>
    </xf>
    <xf numFmtId="0" fontId="18" fillId="0" borderId="3" xfId="0" applyFont="1" applyBorder="1" applyAlignment="1">
      <alignment vertical="center" wrapText="1"/>
    </xf>
    <xf numFmtId="0" fontId="45" fillId="7" borderId="0" xfId="0" applyFont="1" applyFill="1" applyAlignment="1">
      <alignment horizontal="center" vertical="center" wrapText="1"/>
    </xf>
    <xf numFmtId="0" fontId="45" fillId="12" borderId="5" xfId="0" applyFont="1" applyFill="1" applyBorder="1" applyAlignment="1">
      <alignment vertical="center" wrapText="1"/>
    </xf>
    <xf numFmtId="0" fontId="21" fillId="0" borderId="16" xfId="0" applyFont="1" applyBorder="1" applyAlignment="1">
      <alignment vertical="center" wrapText="1"/>
    </xf>
    <xf numFmtId="0" fontId="21" fillId="0" borderId="61" xfId="0" applyFont="1" applyBorder="1" applyAlignment="1">
      <alignment vertical="center" wrapText="1"/>
    </xf>
    <xf numFmtId="0" fontId="12" fillId="0" borderId="62" xfId="0" applyFont="1" applyBorder="1" applyAlignment="1">
      <alignment vertical="center" wrapText="1"/>
    </xf>
    <xf numFmtId="0" fontId="18" fillId="0" borderId="1" xfId="0" applyFont="1" applyBorder="1" applyAlignment="1">
      <alignment vertical="center" wrapText="1"/>
    </xf>
    <xf numFmtId="0" fontId="18" fillId="0" borderId="14" xfId="0" applyFont="1" applyBorder="1" applyAlignment="1">
      <alignment vertical="center" wrapText="1"/>
    </xf>
    <xf numFmtId="0" fontId="12" fillId="0" borderId="63" xfId="0" applyFont="1" applyBorder="1" applyAlignment="1">
      <alignment vertical="center" wrapText="1"/>
    </xf>
    <xf numFmtId="0" fontId="45" fillId="12" borderId="64" xfId="0" applyFont="1" applyFill="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12" fillId="0" borderId="65" xfId="0" applyFont="1" applyBorder="1" applyAlignment="1">
      <alignment vertical="center" wrapText="1"/>
    </xf>
    <xf numFmtId="0" fontId="18" fillId="0" borderId="16" xfId="0" applyFont="1" applyBorder="1" applyAlignment="1">
      <alignment vertical="center" wrapText="1"/>
    </xf>
    <xf numFmtId="0" fontId="18" fillId="0" borderId="61"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44" xfId="0" applyFont="1" applyBorder="1" applyAlignment="1">
      <alignment vertical="center" wrapText="1"/>
    </xf>
    <xf numFmtId="0" fontId="21" fillId="0" borderId="1" xfId="0" applyFont="1" applyBorder="1" applyAlignment="1">
      <alignment vertical="center" wrapText="1"/>
    </xf>
    <xf numFmtId="0" fontId="21" fillId="0" borderId="14"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45" fillId="7" borderId="5" xfId="0" applyFont="1" applyFill="1" applyBorder="1" applyAlignment="1">
      <alignment horizontal="center" vertical="center" wrapText="1"/>
    </xf>
    <xf numFmtId="0" fontId="46" fillId="21" borderId="64" xfId="0" applyFont="1" applyFill="1" applyBorder="1" applyAlignment="1">
      <alignment vertical="center" wrapText="1"/>
    </xf>
    <xf numFmtId="0" fontId="17" fillId="0" borderId="67" xfId="0" applyFont="1" applyBorder="1" applyAlignment="1">
      <alignment vertical="center" wrapText="1"/>
    </xf>
    <xf numFmtId="0" fontId="17" fillId="0" borderId="7" xfId="0" applyFont="1" applyBorder="1" applyAlignment="1">
      <alignment vertical="center" wrapText="1"/>
    </xf>
    <xf numFmtId="0" fontId="41" fillId="6" borderId="17" xfId="0" applyFont="1" applyFill="1" applyBorder="1" applyAlignment="1">
      <alignment horizontal="left" vertical="center" wrapText="1"/>
    </xf>
    <xf numFmtId="0" fontId="39" fillId="6" borderId="13" xfId="0" applyFont="1" applyFill="1" applyBorder="1" applyAlignment="1">
      <alignment horizontal="center" vertical="center" wrapText="1"/>
    </xf>
    <xf numFmtId="0" fontId="42" fillId="0" borderId="33" xfId="0" applyFont="1" applyBorder="1" applyAlignment="1">
      <alignment horizontal="justify" vertical="center" wrapText="1"/>
    </xf>
    <xf numFmtId="0" fontId="42" fillId="0" borderId="14" xfId="0" applyFont="1" applyBorder="1" applyAlignment="1">
      <alignment horizontal="justify" vertical="center" wrapText="1"/>
    </xf>
    <xf numFmtId="0" fontId="42" fillId="0" borderId="20" xfId="0" applyFont="1" applyBorder="1" applyAlignment="1">
      <alignment horizontal="justify" vertical="center" wrapText="1"/>
    </xf>
    <xf numFmtId="0" fontId="42" fillId="0" borderId="15" xfId="0" applyFont="1" applyBorder="1" applyAlignment="1">
      <alignment horizontal="justify" vertical="center" wrapText="1"/>
    </xf>
    <xf numFmtId="0" fontId="38" fillId="6" borderId="51" xfId="0" applyFont="1" applyFill="1" applyBorder="1" applyAlignment="1">
      <alignment horizontal="center" vertical="center" wrapText="1"/>
    </xf>
    <xf numFmtId="0" fontId="36" fillId="0" borderId="54" xfId="0" applyFont="1" applyBorder="1"/>
    <xf numFmtId="0" fontId="36" fillId="0" borderId="55" xfId="0" applyFont="1" applyBorder="1"/>
    <xf numFmtId="0" fontId="9" fillId="10" borderId="3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6" borderId="26" xfId="0" applyFont="1" applyFill="1" applyBorder="1" applyAlignment="1">
      <alignment horizontal="left" vertical="center"/>
    </xf>
    <xf numFmtId="0" fontId="6" fillId="12" borderId="26" xfId="0" applyFont="1" applyFill="1" applyBorder="1" applyAlignment="1">
      <alignment horizontal="center" vertical="center" textRotation="90" wrapText="1"/>
    </xf>
    <xf numFmtId="0" fontId="9" fillId="12" borderId="26" xfId="0" applyFont="1" applyFill="1" applyBorder="1" applyAlignment="1">
      <alignment horizontal="left" vertical="center"/>
    </xf>
    <xf numFmtId="1" fontId="6" fillId="6" borderId="18"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0" fontId="6" fillId="6" borderId="24" xfId="0" applyFont="1" applyFill="1" applyBorder="1" applyAlignment="1">
      <alignment vertical="center"/>
    </xf>
    <xf numFmtId="0" fontId="6" fillId="6" borderId="30" xfId="0" applyFont="1" applyFill="1" applyBorder="1" applyAlignment="1">
      <alignment vertical="center"/>
    </xf>
    <xf numFmtId="0" fontId="26" fillId="6" borderId="31" xfId="0" applyFont="1" applyFill="1" applyBorder="1" applyAlignment="1">
      <alignment vertical="center" wrapText="1"/>
    </xf>
    <xf numFmtId="0" fontId="6" fillId="6" borderId="27" xfId="0" applyFont="1" applyFill="1" applyBorder="1" applyAlignment="1">
      <alignment horizontal="left" vertical="center"/>
    </xf>
    <xf numFmtId="1" fontId="6" fillId="6" borderId="1" xfId="0" applyNumberFormat="1" applyFont="1" applyFill="1" applyBorder="1" applyAlignment="1">
      <alignment horizontal="center" vertical="center"/>
    </xf>
    <xf numFmtId="1" fontId="6" fillId="6" borderId="14" xfId="0" applyNumberFormat="1" applyFont="1" applyFill="1" applyBorder="1" applyAlignment="1">
      <alignment horizontal="center" vertical="center"/>
    </xf>
    <xf numFmtId="9" fontId="6" fillId="6" borderId="1" xfId="1" applyFont="1" applyFill="1" applyBorder="1" applyAlignment="1">
      <alignment horizontal="center" vertical="center"/>
    </xf>
    <xf numFmtId="165" fontId="6" fillId="6" borderId="1" xfId="0" applyNumberFormat="1" applyFont="1" applyFill="1" applyBorder="1" applyAlignment="1">
      <alignment horizontal="center" vertical="center"/>
    </xf>
    <xf numFmtId="165" fontId="6" fillId="6" borderId="14" xfId="0" applyNumberFormat="1" applyFont="1" applyFill="1" applyBorder="1" applyAlignment="1">
      <alignment horizontal="center" vertical="center"/>
    </xf>
    <xf numFmtId="165" fontId="6" fillId="10" borderId="14" xfId="0" applyNumberFormat="1" applyFont="1" applyFill="1" applyBorder="1" applyAlignment="1">
      <alignment horizontal="center" vertical="center"/>
    </xf>
    <xf numFmtId="0" fontId="5" fillId="6" borderId="17" xfId="0" applyFont="1" applyFill="1" applyBorder="1" applyAlignment="1">
      <alignment horizontal="left" vertical="center" wrapText="1"/>
    </xf>
    <xf numFmtId="0" fontId="5" fillId="6" borderId="33" xfId="0" applyFont="1" applyFill="1" applyBorder="1" applyAlignment="1">
      <alignment horizontal="left" vertical="center"/>
    </xf>
    <xf numFmtId="9" fontId="9" fillId="6" borderId="1" xfId="1" applyFont="1" applyFill="1" applyBorder="1" applyAlignment="1">
      <alignment horizontal="center" vertical="center"/>
    </xf>
    <xf numFmtId="9" fontId="9" fillId="6" borderId="16" xfId="1" applyFont="1" applyFill="1" applyBorder="1" applyAlignment="1">
      <alignment horizontal="center" vertical="center"/>
    </xf>
    <xf numFmtId="0" fontId="47" fillId="0" borderId="0" xfId="0" applyFont="1" applyAlignment="1">
      <alignment horizontal="center" vertical="center" wrapText="1"/>
    </xf>
    <xf numFmtId="0" fontId="32" fillId="6" borderId="0" xfId="0" applyFont="1" applyFill="1"/>
    <xf numFmtId="0" fontId="48" fillId="0" borderId="0" xfId="0" applyFont="1"/>
    <xf numFmtId="0" fontId="49" fillId="17" borderId="50" xfId="0" applyFont="1" applyFill="1" applyBorder="1" applyAlignment="1">
      <alignment horizontal="left"/>
    </xf>
    <xf numFmtId="1" fontId="50" fillId="17" borderId="37" xfId="0" applyNumberFormat="1" applyFont="1" applyFill="1" applyBorder="1" applyAlignment="1">
      <alignment horizontal="center"/>
    </xf>
    <xf numFmtId="0" fontId="33" fillId="0" borderId="61" xfId="0" applyFont="1" applyBorder="1"/>
    <xf numFmtId="0" fontId="49" fillId="17" borderId="53" xfId="0" applyFont="1" applyFill="1" applyBorder="1" applyAlignment="1">
      <alignment horizontal="left"/>
    </xf>
    <xf numFmtId="1" fontId="49" fillId="17" borderId="33" xfId="0" applyNumberFormat="1" applyFont="1" applyFill="1" applyBorder="1" applyAlignment="1">
      <alignment horizontal="center"/>
    </xf>
    <xf numFmtId="0" fontId="33" fillId="0" borderId="14" xfId="0" applyFont="1" applyBorder="1"/>
    <xf numFmtId="0" fontId="33" fillId="0" borderId="33" xfId="0" applyFont="1" applyBorder="1"/>
    <xf numFmtId="165" fontId="49" fillId="17" borderId="33" xfId="0" applyNumberFormat="1" applyFont="1" applyFill="1" applyBorder="1" applyAlignment="1">
      <alignment horizontal="center"/>
    </xf>
    <xf numFmtId="0" fontId="50" fillId="17" borderId="53" xfId="0" applyFont="1" applyFill="1" applyBorder="1" applyAlignment="1">
      <alignment horizontal="left" wrapText="1"/>
    </xf>
    <xf numFmtId="1" fontId="49" fillId="17" borderId="20" xfId="0" applyNumberFormat="1" applyFont="1" applyFill="1" applyBorder="1" applyAlignment="1">
      <alignment horizontal="center"/>
    </xf>
    <xf numFmtId="1" fontId="49" fillId="17" borderId="9" xfId="0" applyNumberFormat="1" applyFont="1" applyFill="1" applyBorder="1" applyAlignment="1">
      <alignment horizontal="center"/>
    </xf>
    <xf numFmtId="0" fontId="49" fillId="0" borderId="9" xfId="0" applyFont="1" applyBorder="1"/>
    <xf numFmtId="0" fontId="33" fillId="0" borderId="7" xfId="0" applyFont="1" applyBorder="1"/>
    <xf numFmtId="0" fontId="54" fillId="17" borderId="0" xfId="0" applyFont="1" applyFill="1" applyAlignment="1">
      <alignment horizontal="left"/>
    </xf>
    <xf numFmtId="0" fontId="55" fillId="0" borderId="0" xfId="0" applyFont="1"/>
    <xf numFmtId="0" fontId="51" fillId="18" borderId="44" xfId="0" applyFont="1" applyFill="1" applyBorder="1" applyAlignment="1">
      <alignment horizontal="center" vertical="center" wrapText="1"/>
    </xf>
    <xf numFmtId="0" fontId="51" fillId="18" borderId="46" xfId="0" applyFont="1" applyFill="1" applyBorder="1" applyAlignment="1">
      <alignment horizontal="center" vertical="center" wrapText="1"/>
    </xf>
    <xf numFmtId="0" fontId="50" fillId="17" borderId="3" xfId="0" applyFont="1" applyFill="1" applyBorder="1" applyAlignment="1">
      <alignment wrapText="1"/>
    </xf>
    <xf numFmtId="0" fontId="49" fillId="17" borderId="0" xfId="0" applyFont="1" applyFill="1"/>
    <xf numFmtId="0" fontId="10" fillId="6" borderId="0" xfId="0" applyFont="1" applyFill="1"/>
    <xf numFmtId="0" fontId="6" fillId="6" borderId="0" xfId="0" applyFont="1" applyFill="1"/>
    <xf numFmtId="0" fontId="56" fillId="22" borderId="1" xfId="0" applyFont="1" applyFill="1" applyBorder="1" applyAlignment="1">
      <alignment horizontal="center" vertical="center" wrapText="1"/>
    </xf>
    <xf numFmtId="0" fontId="56" fillId="23"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57" fillId="22" borderId="1" xfId="0" applyFont="1" applyFill="1" applyBorder="1" applyAlignment="1">
      <alignment horizontal="center" vertical="center" wrapText="1"/>
    </xf>
    <xf numFmtId="0" fontId="58" fillId="0" borderId="1" xfId="0" applyFont="1" applyBorder="1" applyAlignment="1">
      <alignment horizontal="center" vertical="center" wrapText="1"/>
    </xf>
    <xf numFmtId="3" fontId="58" fillId="0" borderId="1" xfId="0" applyNumberFormat="1" applyFont="1" applyBorder="1" applyAlignment="1">
      <alignment horizontal="center" vertical="center" wrapText="1"/>
    </xf>
    <xf numFmtId="0" fontId="59" fillId="0" borderId="1" xfId="0" applyFont="1" applyBorder="1" applyAlignment="1">
      <alignment horizontal="center" vertical="center" wrapText="1"/>
    </xf>
    <xf numFmtId="0" fontId="56"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0" fontId="17" fillId="2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56" fillId="22" borderId="1" xfId="0" applyFont="1" applyFill="1" applyBorder="1" applyAlignment="1">
      <alignment vertical="center" wrapText="1"/>
    </xf>
    <xf numFmtId="0" fontId="56" fillId="23" borderId="1" xfId="0" applyFont="1" applyFill="1" applyBorder="1" applyAlignment="1">
      <alignment vertical="center" wrapText="1"/>
    </xf>
    <xf numFmtId="0" fontId="56" fillId="5" borderId="1" xfId="0" applyFont="1" applyFill="1" applyBorder="1" applyAlignment="1">
      <alignment vertical="center" wrapText="1"/>
    </xf>
    <xf numFmtId="11" fontId="49" fillId="0" borderId="14" xfId="0" applyNumberFormat="1" applyFont="1" applyBorder="1"/>
    <xf numFmtId="11" fontId="49" fillId="0" borderId="15" xfId="0" applyNumberFormat="1" applyFont="1" applyBorder="1"/>
    <xf numFmtId="0" fontId="49" fillId="17" borderId="68" xfId="0" applyFont="1" applyFill="1" applyBorder="1" applyAlignment="1">
      <alignment horizontal="left" wrapText="1"/>
    </xf>
    <xf numFmtId="0" fontId="8" fillId="26" borderId="1" xfId="0" applyFont="1" applyFill="1" applyBorder="1" applyAlignment="1">
      <alignment horizontal="center" vertical="center" wrapText="1"/>
    </xf>
    <xf numFmtId="0" fontId="9" fillId="26" borderId="1" xfId="0" applyFont="1" applyFill="1" applyBorder="1" applyAlignment="1">
      <alignment horizontal="center" vertical="center" wrapText="1"/>
    </xf>
    <xf numFmtId="9" fontId="6" fillId="26" borderId="1" xfId="1" applyFont="1" applyFill="1" applyBorder="1" applyAlignment="1">
      <alignment horizontal="center" vertical="center" wrapText="1"/>
    </xf>
    <xf numFmtId="0" fontId="49" fillId="17" borderId="25" xfId="0" applyFont="1" applyFill="1" applyBorder="1" applyAlignment="1">
      <alignment horizontal="left" wrapText="1"/>
    </xf>
    <xf numFmtId="0" fontId="50" fillId="17" borderId="6" xfId="0" applyFont="1" applyFill="1" applyBorder="1" applyAlignment="1">
      <alignment horizontal="left" wrapText="1"/>
    </xf>
    <xf numFmtId="1" fontId="49" fillId="0" borderId="6" xfId="0" applyNumberFormat="1" applyFont="1" applyBorder="1" applyAlignment="1">
      <alignment horizontal="center"/>
    </xf>
    <xf numFmtId="0" fontId="49" fillId="17" borderId="3" xfId="0" applyFont="1" applyFill="1" applyBorder="1" applyAlignment="1">
      <alignment horizontal="left" wrapText="1"/>
    </xf>
    <xf numFmtId="0" fontId="49" fillId="0" borderId="40" xfId="0" applyFont="1" applyBorder="1"/>
    <xf numFmtId="0" fontId="63" fillId="26" borderId="10" xfId="0" applyFont="1" applyFill="1" applyBorder="1" applyAlignment="1">
      <alignment horizontal="center" vertical="center" wrapText="1"/>
    </xf>
    <xf numFmtId="0" fontId="56" fillId="22" borderId="16" xfId="0" applyFont="1" applyFill="1" applyBorder="1" applyAlignment="1">
      <alignment horizontal="center" vertical="center" wrapText="1"/>
    </xf>
    <xf numFmtId="0" fontId="17" fillId="26" borderId="1" xfId="0" applyFont="1" applyFill="1" applyBorder="1" applyAlignment="1">
      <alignment horizontal="center" vertical="center" wrapText="1"/>
    </xf>
    <xf numFmtId="0" fontId="64" fillId="0" borderId="69" xfId="0" applyFont="1" applyBorder="1"/>
    <xf numFmtId="0" fontId="0" fillId="0" borderId="70" xfId="0" applyBorder="1"/>
    <xf numFmtId="0" fontId="28" fillId="0" borderId="70" xfId="0" applyFont="1" applyBorder="1"/>
    <xf numFmtId="0" fontId="28" fillId="0" borderId="70" xfId="0" applyFont="1" applyBorder="1" applyAlignment="1">
      <alignment horizontal="right"/>
    </xf>
    <xf numFmtId="0" fontId="28" fillId="26" borderId="71" xfId="0" applyFont="1" applyFill="1" applyBorder="1"/>
    <xf numFmtId="0" fontId="64" fillId="0" borderId="72" xfId="0" applyFont="1" applyBorder="1"/>
    <xf numFmtId="0" fontId="0" fillId="0" borderId="73" xfId="0" applyBorder="1"/>
    <xf numFmtId="0" fontId="28" fillId="0" borderId="73" xfId="0" applyFont="1" applyBorder="1"/>
    <xf numFmtId="0" fontId="28" fillId="0" borderId="73" xfId="0" applyFont="1" applyBorder="1" applyAlignment="1">
      <alignment horizontal="right"/>
    </xf>
    <xf numFmtId="0" fontId="28" fillId="26" borderId="74" xfId="0" applyFont="1" applyFill="1" applyBorder="1"/>
    <xf numFmtId="0" fontId="28" fillId="0" borderId="0" xfId="0" applyFont="1"/>
    <xf numFmtId="0" fontId="65" fillId="27" borderId="3" xfId="0" applyFont="1" applyFill="1" applyBorder="1" applyAlignment="1">
      <alignment horizontal="center" vertical="center" wrapText="1"/>
    </xf>
    <xf numFmtId="0" fontId="65" fillId="27" borderId="8" xfId="0" applyFont="1" applyFill="1" applyBorder="1" applyAlignment="1">
      <alignment horizontal="center" vertical="center" wrapText="1"/>
    </xf>
    <xf numFmtId="0" fontId="66" fillId="0" borderId="7" xfId="0" applyFont="1" applyBorder="1" applyAlignment="1">
      <alignment horizontal="center" vertical="center"/>
    </xf>
    <xf numFmtId="0" fontId="66" fillId="0" borderId="11" xfId="0" applyFont="1" applyBorder="1" applyAlignment="1">
      <alignment horizontal="center" vertical="center"/>
    </xf>
    <xf numFmtId="0" fontId="66"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6" xfId="0" applyFont="1" applyBorder="1" applyAlignment="1">
      <alignment horizontal="center" vertical="center" wrapText="1"/>
    </xf>
    <xf numFmtId="0" fontId="67" fillId="6" borderId="1" xfId="0" applyFont="1" applyFill="1" applyBorder="1" applyAlignment="1">
      <alignment wrapText="1"/>
    </xf>
    <xf numFmtId="0" fontId="68" fillId="28" borderId="1" xfId="0" applyFont="1" applyFill="1" applyBorder="1" applyAlignment="1">
      <alignment horizontal="center" vertical="center" wrapText="1"/>
    </xf>
    <xf numFmtId="1" fontId="0" fillId="0" borderId="1" xfId="0" applyNumberFormat="1" applyBorder="1"/>
    <xf numFmtId="1" fontId="0" fillId="0" borderId="0" xfId="0" applyNumberFormat="1"/>
    <xf numFmtId="0" fontId="69" fillId="0" borderId="1" xfId="0" applyFont="1" applyBorder="1" applyAlignment="1">
      <alignment horizontal="center" vertical="center" wrapText="1"/>
    </xf>
    <xf numFmtId="0" fontId="68" fillId="0" borderId="0" xfId="0" applyFont="1"/>
    <xf numFmtId="0" fontId="68" fillId="29" borderId="81" xfId="0" applyFont="1" applyFill="1" applyBorder="1" applyAlignment="1">
      <alignment vertical="center" wrapText="1"/>
    </xf>
    <xf numFmtId="0" fontId="18" fillId="0" borderId="0" xfId="0" applyFont="1" applyAlignment="1">
      <alignment wrapText="1"/>
    </xf>
    <xf numFmtId="0" fontId="24" fillId="0" borderId="0" xfId="0" applyFont="1"/>
    <xf numFmtId="0" fontId="0" fillId="0" borderId="1" xfId="0" applyBorder="1" applyAlignment="1">
      <alignment wrapText="1"/>
    </xf>
    <xf numFmtId="1" fontId="18" fillId="0" borderId="1" xfId="0" applyNumberFormat="1" applyFont="1" applyBorder="1" applyAlignment="1">
      <alignment horizontal="center" vertical="center" wrapText="1"/>
    </xf>
    <xf numFmtId="0" fontId="67" fillId="6" borderId="0" xfId="0" applyFont="1" applyFill="1" applyAlignment="1">
      <alignment wrapText="1"/>
    </xf>
    <xf numFmtId="0" fontId="67" fillId="6" borderId="38" xfId="0" applyFont="1" applyFill="1" applyBorder="1"/>
    <xf numFmtId="0" fontId="67" fillId="6" borderId="39" xfId="0" applyFont="1" applyFill="1" applyBorder="1" applyAlignment="1">
      <alignment wrapText="1"/>
    </xf>
    <xf numFmtId="0" fontId="67" fillId="6" borderId="27" xfId="0" applyFont="1" applyFill="1" applyBorder="1" applyAlignment="1">
      <alignment wrapText="1"/>
    </xf>
    <xf numFmtId="0" fontId="0" fillId="0" borderId="38" xfId="0" applyBorder="1"/>
    <xf numFmtId="0" fontId="0" fillId="0" borderId="27" xfId="0" applyBorder="1"/>
    <xf numFmtId="9" fontId="0" fillId="0" borderId="1" xfId="1" applyFont="1" applyBorder="1"/>
    <xf numFmtId="165" fontId="0" fillId="0" borderId="0" xfId="0" applyNumberFormat="1"/>
    <xf numFmtId="0" fontId="70" fillId="6" borderId="0" xfId="0" applyFont="1" applyFill="1"/>
    <xf numFmtId="0" fontId="59" fillId="10" borderId="1" xfId="0" applyFont="1" applyFill="1" applyBorder="1" applyAlignment="1">
      <alignment horizontal="center" vertical="center" wrapText="1"/>
    </xf>
    <xf numFmtId="0" fontId="0" fillId="3" borderId="1" xfId="0" applyFill="1" applyBorder="1"/>
    <xf numFmtId="0" fontId="24" fillId="26" borderId="50" xfId="0" applyFont="1" applyFill="1" applyBorder="1" applyAlignment="1">
      <alignment vertical="center"/>
    </xf>
    <xf numFmtId="0" fontId="24" fillId="26" borderId="87" xfId="0" applyFont="1" applyFill="1" applyBorder="1" applyAlignment="1">
      <alignment vertical="center"/>
    </xf>
    <xf numFmtId="0" fontId="24" fillId="26" borderId="52" xfId="0" applyFont="1" applyFill="1" applyBorder="1" applyAlignment="1">
      <alignment vertical="center"/>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33" xfId="0" applyBorder="1" applyAlignment="1">
      <alignment horizontal="center" vertical="center"/>
    </xf>
    <xf numFmtId="0" fontId="0" fillId="0" borderId="14" xfId="0"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horizontal="center" vertical="center"/>
    </xf>
    <xf numFmtId="0" fontId="0" fillId="8" borderId="14"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29" fillId="0" borderId="38" xfId="0" applyFont="1" applyBorder="1" applyAlignment="1">
      <alignment horizontal="center" vertical="center" wrapText="1"/>
    </xf>
    <xf numFmtId="0" fontId="28" fillId="0" borderId="0" xfId="0" applyFont="1" applyAlignment="1">
      <alignment wrapText="1"/>
    </xf>
    <xf numFmtId="0" fontId="64" fillId="0" borderId="0" xfId="0" applyFont="1" applyAlignment="1">
      <alignment wrapText="1"/>
    </xf>
    <xf numFmtId="0" fontId="28" fillId="6" borderId="0" xfId="0" applyFont="1" applyFill="1" applyAlignment="1">
      <alignment horizontal="right" wrapText="1"/>
    </xf>
    <xf numFmtId="0" fontId="28" fillId="11" borderId="1" xfId="0" applyFont="1" applyFill="1" applyBorder="1"/>
    <xf numFmtId="0" fontId="28" fillId="31" borderId="16" xfId="0" applyFont="1" applyFill="1" applyBorder="1" applyAlignment="1">
      <alignment wrapText="1"/>
    </xf>
    <xf numFmtId="0" fontId="64" fillId="8" borderId="44" xfId="0" applyFont="1" applyFill="1" applyBorder="1" applyAlignment="1">
      <alignment horizontal="center" vertical="center" wrapText="1"/>
    </xf>
    <xf numFmtId="0" fontId="28" fillId="31" borderId="27" xfId="0" applyFont="1" applyFill="1" applyBorder="1"/>
    <xf numFmtId="0" fontId="28" fillId="31" borderId="1" xfId="0" applyFont="1" applyFill="1" applyBorder="1" applyAlignment="1">
      <alignment horizontal="right" wrapText="1"/>
    </xf>
    <xf numFmtId="0" fontId="11" fillId="31" borderId="88" xfId="0" applyFont="1" applyFill="1" applyBorder="1" applyAlignment="1">
      <alignment horizontal="right" vertical="center" wrapText="1"/>
    </xf>
    <xf numFmtId="0" fontId="72" fillId="0" borderId="0" xfId="0" applyFont="1" applyAlignment="1">
      <alignment horizontal="right" vertical="center"/>
    </xf>
    <xf numFmtId="0" fontId="0" fillId="0" borderId="0" xfId="0" applyAlignment="1">
      <alignment horizontal="right"/>
    </xf>
    <xf numFmtId="0" fontId="64" fillId="0" borderId="0" xfId="0" applyFont="1" applyAlignment="1">
      <alignment horizontal="center"/>
    </xf>
    <xf numFmtId="0" fontId="73" fillId="0" borderId="27" xfId="0" applyFont="1" applyBorder="1" applyAlignment="1">
      <alignment horizontal="left" wrapText="1"/>
    </xf>
    <xf numFmtId="0" fontId="64" fillId="6" borderId="44" xfId="0" applyFont="1" applyFill="1" applyBorder="1" applyAlignment="1">
      <alignment horizontal="left" vertical="center" wrapText="1"/>
    </xf>
    <xf numFmtId="0" fontId="64" fillId="32" borderId="64" xfId="0" applyFont="1" applyFill="1" applyBorder="1" applyAlignment="1">
      <alignment horizontal="center" vertical="center"/>
    </xf>
    <xf numFmtId="0" fontId="64" fillId="32" borderId="45" xfId="0" applyFont="1" applyFill="1" applyBorder="1" applyAlignment="1">
      <alignment horizontal="center" vertical="center"/>
    </xf>
    <xf numFmtId="0" fontId="28" fillId="8" borderId="1" xfId="0" applyFont="1" applyFill="1" applyBorder="1" applyAlignment="1">
      <alignment wrapText="1"/>
    </xf>
    <xf numFmtId="0" fontId="28" fillId="32" borderId="27" xfId="0" applyFont="1" applyFill="1" applyBorder="1"/>
    <xf numFmtId="0" fontId="28" fillId="33" borderId="1" xfId="0" applyFont="1" applyFill="1" applyBorder="1"/>
    <xf numFmtId="0" fontId="28" fillId="32" borderId="0" xfId="0" applyFont="1" applyFill="1" applyAlignment="1">
      <alignment horizontal="center"/>
    </xf>
    <xf numFmtId="0" fontId="28" fillId="8" borderId="1" xfId="0" applyFont="1" applyFill="1" applyBorder="1" applyAlignment="1">
      <alignment horizontal="left" vertical="center" wrapText="1"/>
    </xf>
    <xf numFmtId="0" fontId="28" fillId="11" borderId="27" xfId="0" applyFont="1" applyFill="1" applyBorder="1"/>
    <xf numFmtId="0" fontId="28" fillId="11" borderId="1" xfId="0" applyFont="1" applyFill="1" applyBorder="1" applyAlignment="1">
      <alignment wrapText="1"/>
    </xf>
    <xf numFmtId="0" fontId="64" fillId="0" borderId="0" xfId="0" applyFont="1" applyAlignment="1">
      <alignment horizontal="center" wrapText="1"/>
    </xf>
    <xf numFmtId="43" fontId="64" fillId="11" borderId="0" xfId="5" applyFont="1" applyFill="1" applyAlignment="1">
      <alignment horizontal="center" wrapText="1"/>
    </xf>
    <xf numFmtId="9" fontId="64" fillId="11" borderId="0" xfId="0" applyNumberFormat="1" applyFont="1" applyFill="1" applyAlignment="1">
      <alignment horizontal="center" wrapText="1"/>
    </xf>
    <xf numFmtId="1" fontId="9" fillId="6" borderId="22" xfId="0" applyNumberFormat="1" applyFont="1" applyFill="1" applyBorder="1" applyAlignment="1">
      <alignment horizontal="center" vertical="center"/>
    </xf>
    <xf numFmtId="1" fontId="9" fillId="6" borderId="16" xfId="0" applyNumberFormat="1" applyFont="1" applyFill="1" applyBorder="1" applyAlignment="1">
      <alignment horizontal="center" vertical="center"/>
    </xf>
    <xf numFmtId="0" fontId="9" fillId="7" borderId="24"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9" fillId="7" borderId="25" xfId="0" applyFont="1" applyFill="1" applyBorder="1" applyAlignment="1">
      <alignment horizontal="center" vertical="center" textRotation="90" wrapText="1"/>
    </xf>
    <xf numFmtId="0" fontId="9" fillId="7" borderId="12" xfId="0" applyFont="1" applyFill="1" applyBorder="1" applyAlignment="1">
      <alignment horizontal="center" vertical="center" textRotation="90" wrapText="1"/>
    </xf>
    <xf numFmtId="0" fontId="9" fillId="7" borderId="6" xfId="0" applyFont="1" applyFill="1" applyBorder="1" applyAlignment="1">
      <alignment horizontal="center" vertical="center" textRotation="90" wrapText="1"/>
    </xf>
    <xf numFmtId="0" fontId="9" fillId="7" borderId="11" xfId="0" applyFont="1" applyFill="1" applyBorder="1" applyAlignment="1">
      <alignment horizontal="center" vertical="center" textRotation="90" wrapText="1"/>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2" fontId="5" fillId="6" borderId="38" xfId="0" applyNumberFormat="1" applyFont="1" applyFill="1" applyBorder="1" applyAlignment="1">
      <alignment horizontal="center" vertical="center"/>
    </xf>
    <xf numFmtId="2" fontId="5" fillId="6" borderId="39" xfId="0" applyNumberFormat="1" applyFont="1" applyFill="1" applyBorder="1" applyAlignment="1">
      <alignment horizontal="center" vertical="center"/>
    </xf>
    <xf numFmtId="2" fontId="5" fillId="6" borderId="40" xfId="0" applyNumberFormat="1" applyFont="1" applyFill="1" applyBorder="1" applyAlignment="1">
      <alignment horizontal="center" vertical="center"/>
    </xf>
    <xf numFmtId="1" fontId="6" fillId="6" borderId="38" xfId="0" applyNumberFormat="1" applyFont="1" applyFill="1" applyBorder="1" applyAlignment="1">
      <alignment horizontal="center" vertical="center"/>
    </xf>
    <xf numFmtId="1" fontId="6" fillId="6" borderId="39" xfId="0" applyNumberFormat="1" applyFont="1" applyFill="1" applyBorder="1" applyAlignment="1">
      <alignment horizontal="center" vertical="center"/>
    </xf>
    <xf numFmtId="1" fontId="6" fillId="6" borderId="40" xfId="0" applyNumberFormat="1" applyFont="1" applyFill="1" applyBorder="1" applyAlignment="1">
      <alignment horizontal="center" vertical="center"/>
    </xf>
    <xf numFmtId="2" fontId="5" fillId="6" borderId="41" xfId="0" applyNumberFormat="1" applyFont="1" applyFill="1" applyBorder="1" applyAlignment="1">
      <alignment horizontal="center" vertical="center"/>
    </xf>
    <xf numFmtId="2" fontId="5" fillId="6" borderId="42" xfId="0" applyNumberFormat="1" applyFont="1" applyFill="1" applyBorder="1" applyAlignment="1">
      <alignment horizontal="center" vertical="center"/>
    </xf>
    <xf numFmtId="2" fontId="5" fillId="6" borderId="43" xfId="0" applyNumberFormat="1" applyFont="1" applyFill="1" applyBorder="1" applyAlignment="1">
      <alignment horizontal="center" vertical="center"/>
    </xf>
    <xf numFmtId="0" fontId="9" fillId="0" borderId="9"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6" fillId="6" borderId="17" xfId="0" applyFont="1" applyFill="1" applyBorder="1" applyAlignment="1">
      <alignment horizontal="center" vertical="center" textRotation="90" wrapText="1"/>
    </xf>
    <xf numFmtId="0" fontId="6" fillId="6" borderId="33" xfId="0" applyFont="1" applyFill="1" applyBorder="1" applyAlignment="1">
      <alignment horizontal="center" vertical="center" textRotation="90" wrapText="1"/>
    </xf>
    <xf numFmtId="0" fontId="6" fillId="6" borderId="34" xfId="0" applyFont="1" applyFill="1" applyBorder="1" applyAlignment="1">
      <alignment horizontal="center" vertical="center" textRotation="90" wrapText="1"/>
    </xf>
    <xf numFmtId="0" fontId="6" fillId="6" borderId="47" xfId="0" applyFont="1" applyFill="1" applyBorder="1" applyAlignment="1">
      <alignment horizontal="center" vertical="center" textRotation="90" wrapText="1"/>
    </xf>
    <xf numFmtId="0" fontId="6" fillId="6" borderId="26" xfId="0" applyFont="1" applyFill="1" applyBorder="1" applyAlignment="1">
      <alignment horizontal="center" vertical="center" textRotation="90" wrapText="1"/>
    </xf>
    <xf numFmtId="0" fontId="6" fillId="6" borderId="27" xfId="0" applyFont="1" applyFill="1" applyBorder="1" applyAlignment="1">
      <alignment horizontal="center" vertical="center" textRotation="90" wrapText="1"/>
    </xf>
    <xf numFmtId="0" fontId="6" fillId="6" borderId="29" xfId="0" applyFont="1" applyFill="1" applyBorder="1" applyAlignment="1">
      <alignment horizontal="center" vertical="center" textRotation="90" wrapText="1"/>
    </xf>
    <xf numFmtId="0" fontId="6" fillId="6" borderId="28" xfId="0" applyFont="1" applyFill="1" applyBorder="1" applyAlignment="1">
      <alignment horizontal="center" vertical="center" textRotation="90" wrapText="1"/>
    </xf>
    <xf numFmtId="0" fontId="9" fillId="6" borderId="22"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61" fillId="26" borderId="22" xfId="0" applyFont="1" applyFill="1" applyBorder="1" applyAlignment="1">
      <alignment horizontal="left" vertical="center" wrapText="1"/>
    </xf>
    <xf numFmtId="0" fontId="9" fillId="26" borderId="16" xfId="0" applyFont="1" applyFill="1" applyBorder="1" applyAlignment="1">
      <alignment horizontal="left" vertical="center" wrapText="1"/>
    </xf>
    <xf numFmtId="1" fontId="9" fillId="26" borderId="22" xfId="0" applyNumberFormat="1" applyFont="1" applyFill="1" applyBorder="1" applyAlignment="1">
      <alignment horizontal="center" vertical="center"/>
    </xf>
    <xf numFmtId="1" fontId="9" fillId="26" borderId="16" xfId="0" applyNumberFormat="1" applyFont="1" applyFill="1" applyBorder="1" applyAlignment="1">
      <alignment horizontal="center" vertical="center"/>
    </xf>
    <xf numFmtId="1" fontId="5" fillId="26" borderId="23" xfId="0" applyNumberFormat="1" applyFont="1" applyFill="1" applyBorder="1" applyAlignment="1">
      <alignment horizontal="center" vertical="center"/>
    </xf>
    <xf numFmtId="1" fontId="5" fillId="26" borderId="61" xfId="0" applyNumberFormat="1" applyFont="1" applyFill="1" applyBorder="1" applyAlignment="1">
      <alignment horizontal="center" vertical="center"/>
    </xf>
    <xf numFmtId="0" fontId="51" fillId="17" borderId="9" xfId="0" applyFont="1" applyFill="1" applyBorder="1" applyAlignment="1">
      <alignment horizontal="center" vertical="center" textRotation="90" wrapText="1"/>
    </xf>
    <xf numFmtId="0" fontId="51" fillId="17" borderId="4" xfId="0" applyFont="1" applyFill="1" applyBorder="1" applyAlignment="1">
      <alignment horizontal="center" vertical="center" textRotation="90" wrapText="1"/>
    </xf>
    <xf numFmtId="0" fontId="51" fillId="17" borderId="25" xfId="0" applyFont="1" applyFill="1" applyBorder="1" applyAlignment="1">
      <alignment horizontal="center" vertical="center" textRotation="90" wrapText="1"/>
    </xf>
    <xf numFmtId="0" fontId="53" fillId="0" borderId="7" xfId="0" applyFont="1" applyBorder="1"/>
    <xf numFmtId="0" fontId="28" fillId="6" borderId="38" xfId="0" applyFont="1" applyFill="1" applyBorder="1" applyAlignment="1">
      <alignment horizontal="left" vertical="center"/>
    </xf>
    <xf numFmtId="0" fontId="28" fillId="6" borderId="39" xfId="0" applyFont="1" applyFill="1" applyBorder="1" applyAlignment="1">
      <alignment horizontal="left" vertical="center"/>
    </xf>
    <xf numFmtId="0" fontId="28" fillId="0" borderId="27" xfId="0" applyFont="1" applyBorder="1" applyAlignment="1">
      <alignment horizontal="left" vertical="center"/>
    </xf>
    <xf numFmtId="0" fontId="39" fillId="19" borderId="24" xfId="0" applyFont="1" applyFill="1" applyBorder="1" applyAlignment="1">
      <alignment horizontal="center" vertical="center" wrapText="1"/>
    </xf>
    <xf numFmtId="0" fontId="39" fillId="19" borderId="10"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60"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6" xfId="0" applyFont="1" applyBorder="1" applyAlignment="1">
      <alignment horizontal="center" vertical="center" wrapText="1"/>
    </xf>
    <xf numFmtId="0" fontId="38" fillId="19" borderId="2" xfId="0" applyFont="1" applyFill="1" applyBorder="1" applyAlignment="1">
      <alignment horizontal="center" vertical="center" wrapText="1"/>
    </xf>
    <xf numFmtId="0" fontId="38" fillId="19" borderId="30" xfId="0" applyFont="1" applyFill="1" applyBorder="1" applyAlignment="1">
      <alignment horizontal="center" vertical="center" wrapText="1"/>
    </xf>
    <xf numFmtId="0" fontId="38" fillId="19" borderId="10"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8" xfId="0" applyFont="1" applyBorder="1" applyAlignment="1">
      <alignment horizontal="center" vertical="center" wrapText="1"/>
    </xf>
    <xf numFmtId="0" fontId="5" fillId="0" borderId="1" xfId="0" applyFont="1" applyBorder="1" applyAlignment="1">
      <alignment horizontal="center" vertical="center" wrapText="1"/>
    </xf>
    <xf numFmtId="0" fontId="28" fillId="26" borderId="1" xfId="0" applyFont="1" applyFill="1" applyBorder="1" applyAlignment="1">
      <alignment horizontal="center" vertical="center" wrapText="1"/>
    </xf>
    <xf numFmtId="0" fontId="28" fillId="26" borderId="38" xfId="0" applyFont="1" applyFill="1" applyBorder="1" applyAlignment="1">
      <alignment horizontal="center" vertical="center" wrapText="1"/>
    </xf>
    <xf numFmtId="0" fontId="29" fillId="0" borderId="40" xfId="0" applyFont="1" applyBorder="1" applyAlignment="1">
      <alignment horizontal="center" vertical="center" wrapText="1"/>
    </xf>
    <xf numFmtId="0" fontId="71" fillId="30" borderId="2" xfId="0" applyFont="1" applyFill="1" applyBorder="1" applyAlignment="1">
      <alignment horizontal="left" vertical="top" wrapText="1"/>
    </xf>
    <xf numFmtId="0" fontId="71" fillId="30" borderId="60" xfId="0" applyFont="1" applyFill="1" applyBorder="1" applyAlignment="1">
      <alignment horizontal="left" vertical="top" wrapText="1"/>
    </xf>
    <xf numFmtId="0" fontId="71" fillId="30" borderId="8" xfId="0" applyFont="1" applyFill="1" applyBorder="1" applyAlignment="1">
      <alignment horizontal="left" vertical="top" wrapText="1"/>
    </xf>
    <xf numFmtId="0" fontId="75" fillId="34" borderId="2" xfId="0" applyFont="1" applyFill="1" applyBorder="1" applyAlignment="1">
      <alignment horizontal="right" vertical="top" wrapText="1"/>
    </xf>
    <xf numFmtId="0" fontId="75" fillId="34" borderId="8" xfId="0" applyFont="1" applyFill="1" applyBorder="1" applyAlignment="1">
      <alignment horizontal="right" vertical="top" wrapText="1"/>
    </xf>
    <xf numFmtId="0" fontId="74" fillId="34" borderId="2" xfId="0" applyFont="1" applyFill="1" applyBorder="1" applyAlignment="1">
      <alignment horizontal="left" vertical="top" wrapText="1"/>
    </xf>
    <xf numFmtId="0" fontId="74" fillId="34" borderId="60" xfId="0" applyFont="1" applyFill="1" applyBorder="1" applyAlignment="1">
      <alignment horizontal="left" vertical="top" wrapText="1"/>
    </xf>
    <xf numFmtId="0" fontId="74" fillId="34" borderId="8" xfId="0" applyFont="1" applyFill="1" applyBorder="1" applyAlignment="1">
      <alignment horizontal="left" vertical="top" wrapText="1"/>
    </xf>
    <xf numFmtId="0" fontId="24" fillId="0" borderId="1" xfId="0" applyFont="1" applyBorder="1" applyAlignment="1">
      <alignment horizontal="center"/>
    </xf>
    <xf numFmtId="0" fontId="68" fillId="28" borderId="76" xfId="0" applyFont="1" applyFill="1" applyBorder="1" applyAlignment="1">
      <alignment horizontal="center" vertical="center" wrapText="1"/>
    </xf>
    <xf numFmtId="0" fontId="68" fillId="28" borderId="79" xfId="0" applyFont="1" applyFill="1" applyBorder="1" applyAlignment="1">
      <alignment horizontal="center" vertical="center" wrapText="1"/>
    </xf>
    <xf numFmtId="0" fontId="68" fillId="28" borderId="77" xfId="0" applyFont="1" applyFill="1" applyBorder="1" applyAlignment="1">
      <alignment horizontal="center" vertical="center" wrapText="1"/>
    </xf>
    <xf numFmtId="0" fontId="68" fillId="28" borderId="80" xfId="0" applyFont="1" applyFill="1" applyBorder="1" applyAlignment="1">
      <alignment horizontal="center" vertical="center" wrapText="1"/>
    </xf>
    <xf numFmtId="0" fontId="68" fillId="28" borderId="75" xfId="0" applyFont="1" applyFill="1" applyBorder="1" applyAlignment="1">
      <alignment horizontal="center" vertical="center" wrapText="1"/>
    </xf>
    <xf numFmtId="0" fontId="68" fillId="28" borderId="78" xfId="0" applyFont="1" applyFill="1" applyBorder="1" applyAlignment="1">
      <alignment horizontal="center" vertical="center" wrapText="1"/>
    </xf>
    <xf numFmtId="0" fontId="68" fillId="28" borderId="85" xfId="0" applyFont="1" applyFill="1" applyBorder="1" applyAlignment="1">
      <alignment horizontal="center" vertical="center" wrapText="1"/>
    </xf>
    <xf numFmtId="0" fontId="68" fillId="28" borderId="86" xfId="0" applyFont="1" applyFill="1" applyBorder="1" applyAlignment="1">
      <alignment horizontal="center" vertical="center" wrapText="1"/>
    </xf>
    <xf numFmtId="0" fontId="68" fillId="28" borderId="84" xfId="0" applyFont="1" applyFill="1" applyBorder="1" applyAlignment="1">
      <alignment horizontal="center" vertical="center" wrapText="1"/>
    </xf>
    <xf numFmtId="0" fontId="0" fillId="0" borderId="0" xfId="0" applyAlignment="1">
      <alignment horizontal="center"/>
    </xf>
    <xf numFmtId="0" fontId="68" fillId="29" borderId="76" xfId="0" applyFont="1" applyFill="1" applyBorder="1" applyAlignment="1">
      <alignment vertical="center" wrapText="1"/>
    </xf>
    <xf numFmtId="0" fontId="68" fillId="29" borderId="79" xfId="0" applyFont="1" applyFill="1" applyBorder="1" applyAlignment="1">
      <alignment vertical="center" wrapText="1"/>
    </xf>
    <xf numFmtId="0" fontId="68" fillId="29" borderId="77" xfId="0" applyFont="1" applyFill="1" applyBorder="1" applyAlignment="1">
      <alignment vertical="center" wrapText="1"/>
    </xf>
    <xf numFmtId="0" fontId="68" fillId="29" borderId="80" xfId="0" applyFont="1" applyFill="1" applyBorder="1" applyAlignment="1">
      <alignment vertical="center" wrapText="1"/>
    </xf>
    <xf numFmtId="0" fontId="68" fillId="29" borderId="82" xfId="0" applyFont="1" applyFill="1" applyBorder="1" applyAlignment="1">
      <alignment vertical="center" wrapText="1"/>
    </xf>
    <xf numFmtId="0" fontId="68" fillId="29" borderId="83" xfId="0" applyFont="1" applyFill="1" applyBorder="1" applyAlignment="1">
      <alignment vertical="center" wrapText="1"/>
    </xf>
    <xf numFmtId="0" fontId="68" fillId="29" borderId="75" xfId="0" applyFont="1" applyFill="1" applyBorder="1" applyAlignment="1">
      <alignment vertical="center" wrapText="1"/>
    </xf>
    <xf numFmtId="0" fontId="68" fillId="29" borderId="78" xfId="0" applyFont="1" applyFill="1" applyBorder="1" applyAlignment="1">
      <alignment vertical="center" wrapText="1"/>
    </xf>
    <xf numFmtId="0" fontId="24" fillId="0" borderId="22" xfId="0" applyFont="1" applyBorder="1" applyAlignment="1">
      <alignment horizontal="center" vertical="center"/>
    </xf>
    <xf numFmtId="0" fontId="24" fillId="0" borderId="16" xfId="0" applyFont="1" applyBorder="1" applyAlignment="1">
      <alignment horizontal="center" vertical="center"/>
    </xf>
    <xf numFmtId="0" fontId="24" fillId="0" borderId="35" xfId="0" applyFont="1" applyBorder="1" applyAlignment="1">
      <alignment horizontal="center" vertical="center"/>
    </xf>
  </cellXfs>
  <cellStyles count="6">
    <cellStyle name="Lien hypertexte" xfId="2" builtinId="8"/>
    <cellStyle name="Milliers" xfId="5" builtinId="3"/>
    <cellStyle name="Normal" xfId="0" builtinId="0"/>
    <cellStyle name="Normal 2" xfId="4"/>
    <cellStyle name="Normal 5"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8572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590550</xdr:colOff>
      <xdr:row>0</xdr:row>
      <xdr:rowOff>0</xdr:rowOff>
    </xdr:from>
    <xdr:to>
      <xdr:col>3</xdr:col>
      <xdr:colOff>228600</xdr:colOff>
      <xdr:row>4</xdr:row>
      <xdr:rowOff>419100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59055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22</xdr:col>
      <xdr:colOff>0</xdr:colOff>
      <xdr:row>2</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D6C8AE80-D1A1-4C86-9122-83F7A94C2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42565" y="405848"/>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B8D7DD14-573D-4639-AD5A-A32B29463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5146" y="4137025"/>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d/AppData/Local/Microsoft/Windows/INetCache/Content.Outlook/EVXTZIKX/Volet%20technique%20pour%20R&#233;seau%20de%20chaleur%20-%20tableur%20-%20projet%20inf%20&#233;gal%2012GWh%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1. Descript prod RC"/>
      <sheetName val="2. Besoins et montée en charge"/>
      <sheetName val="Données efficacité energétique"/>
      <sheetName val="3. Tableau des DN"/>
      <sheetName val="4. Impact aide sur prix vente"/>
      <sheetName val="5. Déficit de financement"/>
      <sheetName val="Choix multiples"/>
    </sheetNames>
    <sheetDataSet>
      <sheetData sheetId="0" refreshError="1"/>
      <sheetData sheetId="1" refreshError="1"/>
      <sheetData sheetId="2" refreshError="1"/>
      <sheetData sheetId="3">
        <row r="2">
          <cell r="C2" t="str">
            <v>H1a</v>
          </cell>
          <cell r="D2" t="str">
            <v>H1b</v>
          </cell>
          <cell r="E2" t="str">
            <v>H1c</v>
          </cell>
          <cell r="F2" t="str">
            <v>H2a</v>
          </cell>
          <cell r="G2" t="str">
            <v>H2b</v>
          </cell>
          <cell r="H2" t="str">
            <v>H2c</v>
          </cell>
          <cell r="I2" t="str">
            <v>H2d</v>
          </cell>
          <cell r="J2" t="str">
            <v>H3</v>
          </cell>
          <cell r="K2" t="str">
            <v>&lt;400</v>
          </cell>
          <cell r="L2" t="str">
            <v>400-800</v>
          </cell>
          <cell r="M2" t="str">
            <v>&gt;800</v>
          </cell>
        </row>
        <row r="3">
          <cell r="C3">
            <v>3</v>
          </cell>
          <cell r="D3">
            <v>4</v>
          </cell>
          <cell r="E3">
            <v>5</v>
          </cell>
          <cell r="F3">
            <v>6</v>
          </cell>
          <cell r="G3">
            <v>7</v>
          </cell>
          <cell r="H3">
            <v>8</v>
          </cell>
          <cell r="I3">
            <v>9</v>
          </cell>
          <cell r="J3">
            <v>10</v>
          </cell>
          <cell r="K3">
            <v>11</v>
          </cell>
          <cell r="L3">
            <v>12</v>
          </cell>
          <cell r="M3">
            <v>13</v>
          </cell>
        </row>
        <row r="5">
          <cell r="A5" t="str">
            <v>Log. sociaux</v>
          </cell>
          <cell r="B5">
            <v>85</v>
          </cell>
          <cell r="C5">
            <v>1.2</v>
          </cell>
          <cell r="D5">
            <v>1.3</v>
          </cell>
          <cell r="E5">
            <v>1.2</v>
          </cell>
          <cell r="F5">
            <v>1.1000000000000001</v>
          </cell>
          <cell r="G5">
            <v>1</v>
          </cell>
          <cell r="H5">
            <v>1</v>
          </cell>
          <cell r="I5">
            <v>0.9</v>
          </cell>
          <cell r="J5">
            <v>0.7</v>
          </cell>
          <cell r="K5">
            <v>0</v>
          </cell>
          <cell r="L5">
            <v>0.1</v>
          </cell>
          <cell r="M5">
            <v>0.2</v>
          </cell>
        </row>
        <row r="6">
          <cell r="A6" t="str">
            <v>Copropriétés</v>
          </cell>
          <cell r="B6">
            <v>85</v>
          </cell>
          <cell r="C6">
            <v>1.2</v>
          </cell>
          <cell r="D6">
            <v>1.3</v>
          </cell>
          <cell r="E6">
            <v>1.2</v>
          </cell>
          <cell r="F6">
            <v>1.1000000000000001</v>
          </cell>
          <cell r="G6">
            <v>1</v>
          </cell>
          <cell r="H6">
            <v>1</v>
          </cell>
          <cell r="I6">
            <v>0.9</v>
          </cell>
          <cell r="J6">
            <v>0.7</v>
          </cell>
          <cell r="K6">
            <v>0</v>
          </cell>
          <cell r="L6">
            <v>0.1</v>
          </cell>
          <cell r="M6">
            <v>0.2</v>
          </cell>
        </row>
        <row r="7">
          <cell r="A7" t="str">
            <v>Tertiaire - Bureaux</v>
          </cell>
          <cell r="B7">
            <v>95</v>
          </cell>
          <cell r="C7">
            <v>1.1000000000000001</v>
          </cell>
          <cell r="D7">
            <v>1.3</v>
          </cell>
          <cell r="E7">
            <v>1.2</v>
          </cell>
          <cell r="F7">
            <v>1.1000000000000001</v>
          </cell>
          <cell r="G7">
            <v>1</v>
          </cell>
          <cell r="H7">
            <v>1</v>
          </cell>
          <cell r="I7">
            <v>0.9</v>
          </cell>
          <cell r="J7">
            <v>0.8</v>
          </cell>
          <cell r="K7">
            <v>0</v>
          </cell>
          <cell r="L7">
            <v>0.3</v>
          </cell>
          <cell r="M7">
            <v>0.5</v>
          </cell>
        </row>
        <row r="8">
          <cell r="A8" t="str">
            <v>Tertiaire - Commerce</v>
          </cell>
          <cell r="B8">
            <v>74</v>
          </cell>
          <cell r="C8">
            <v>1</v>
          </cell>
          <cell r="D8">
            <v>1.1000000000000001</v>
          </cell>
          <cell r="E8">
            <v>1</v>
          </cell>
          <cell r="F8">
            <v>1</v>
          </cell>
          <cell r="G8">
            <v>1</v>
          </cell>
          <cell r="H8">
            <v>0.9</v>
          </cell>
          <cell r="I8">
            <v>0.9</v>
          </cell>
          <cell r="J8">
            <v>0.9</v>
          </cell>
          <cell r="K8">
            <v>0</v>
          </cell>
          <cell r="L8">
            <v>0.1</v>
          </cell>
          <cell r="M8">
            <v>0.2</v>
          </cell>
        </row>
        <row r="9">
          <cell r="A9" t="str">
            <v>Tertiaire - Enseignement</v>
          </cell>
          <cell r="B9">
            <v>81</v>
          </cell>
          <cell r="C9">
            <v>1.1000000000000001</v>
          </cell>
          <cell r="D9">
            <v>1.3</v>
          </cell>
          <cell r="E9">
            <v>1.2</v>
          </cell>
          <cell r="F9">
            <v>1.1000000000000001</v>
          </cell>
          <cell r="G9">
            <v>1</v>
          </cell>
          <cell r="H9">
            <v>1</v>
          </cell>
          <cell r="I9">
            <v>0.9</v>
          </cell>
          <cell r="J9">
            <v>0.8</v>
          </cell>
          <cell r="K9">
            <v>0</v>
          </cell>
          <cell r="L9">
            <v>0.3</v>
          </cell>
          <cell r="M9">
            <v>0.5</v>
          </cell>
        </row>
        <row r="10">
          <cell r="A10" t="str">
            <v>Tertiaire - Hotellerie</v>
          </cell>
          <cell r="B10">
            <v>88</v>
          </cell>
          <cell r="C10">
            <v>1.2</v>
          </cell>
          <cell r="D10">
            <v>1.3</v>
          </cell>
          <cell r="E10">
            <v>1.2</v>
          </cell>
          <cell r="F10">
            <v>1.1000000000000001</v>
          </cell>
          <cell r="G10">
            <v>1</v>
          </cell>
          <cell r="H10">
            <v>1</v>
          </cell>
          <cell r="I10">
            <v>0.9</v>
          </cell>
          <cell r="J10">
            <v>0.7</v>
          </cell>
          <cell r="K10">
            <v>0</v>
          </cell>
          <cell r="L10">
            <v>0.1</v>
          </cell>
          <cell r="M10">
            <v>0.2</v>
          </cell>
        </row>
        <row r="11">
          <cell r="A11" t="str">
            <v>Tertiaire - Sports &amp; Loisirs</v>
          </cell>
          <cell r="B11">
            <v>97</v>
          </cell>
          <cell r="C11">
            <v>1.1000000000000001</v>
          </cell>
          <cell r="D11">
            <v>1.3</v>
          </cell>
          <cell r="E11">
            <v>1.2</v>
          </cell>
          <cell r="F11">
            <v>1.1000000000000001</v>
          </cell>
          <cell r="G11">
            <v>1</v>
          </cell>
          <cell r="H11">
            <v>1</v>
          </cell>
          <cell r="I11">
            <v>0.9</v>
          </cell>
          <cell r="J11">
            <v>0.8</v>
          </cell>
          <cell r="K11">
            <v>0</v>
          </cell>
          <cell r="L11">
            <v>0.3</v>
          </cell>
          <cell r="M11">
            <v>0.5</v>
          </cell>
        </row>
        <row r="12">
          <cell r="A12" t="str">
            <v>Tertiaire - Santé</v>
          </cell>
          <cell r="B12">
            <v>100</v>
          </cell>
          <cell r="C12">
            <v>1.1000000000000001</v>
          </cell>
          <cell r="D12">
            <v>1.2</v>
          </cell>
          <cell r="E12">
            <v>1.1000000000000001</v>
          </cell>
          <cell r="F12">
            <v>1.1000000000000001</v>
          </cell>
          <cell r="G12">
            <v>1</v>
          </cell>
          <cell r="H12">
            <v>1</v>
          </cell>
          <cell r="I12">
            <v>1</v>
          </cell>
          <cell r="J12">
            <v>0.9</v>
          </cell>
          <cell r="K12">
            <v>0</v>
          </cell>
          <cell r="L12">
            <v>0.1</v>
          </cell>
          <cell r="M12">
            <v>0.3</v>
          </cell>
        </row>
        <row r="13">
          <cell r="A13" t="str">
            <v>Tertiaire - Autres</v>
          </cell>
          <cell r="B13">
            <v>74</v>
          </cell>
          <cell r="C13">
            <v>1</v>
          </cell>
          <cell r="D13">
            <v>1.1000000000000001</v>
          </cell>
          <cell r="E13">
            <v>1</v>
          </cell>
          <cell r="F13">
            <v>1</v>
          </cell>
          <cell r="G13">
            <v>1</v>
          </cell>
          <cell r="H13">
            <v>0.9</v>
          </cell>
          <cell r="I13">
            <v>0.9</v>
          </cell>
          <cell r="J13">
            <v>0.7</v>
          </cell>
          <cell r="K13">
            <v>0</v>
          </cell>
          <cell r="L13">
            <v>0.1</v>
          </cell>
          <cell r="M13">
            <v>0.2</v>
          </cell>
        </row>
      </sheetData>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HEITZMANN Mickaël" id="{D26BFF6F-2703-4AD5-981A-A41082491F7C}" userId="S::mickael.heitzmann@ademe.fr::bbb02407-6f63-450c-b9e2-14c01c132eb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3" dT="2023-08-01T13:46:32.21" personId="{D26BFF6F-2703-4AD5-981A-A41082491F7C}" id="{CF4B03AF-C2FA-47B4-B5BC-159643518110}">
    <text>Seuil d'efficacité énergétique</text>
  </threadedComment>
  <threadedComment ref="S14" dT="2023-08-01T13:46:32.21" personId="{D26BFF6F-2703-4AD5-981A-A41082491F7C}" id="{56A6880C-29DA-4DF8-841D-76E9B776BB2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D26BFF6F-2703-4AD5-981A-A41082491F7C}" id="{E7FB9156-3FBA-4E09-BC6A-668B74F267B0}">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0000FF"/>
  </sheetPr>
  <dimension ref="A1:XFC50"/>
  <sheetViews>
    <sheetView showGridLines="0" tabSelected="1" topLeftCell="B1" workbookViewId="0">
      <selection activeCell="C7" sqref="C7"/>
    </sheetView>
  </sheetViews>
  <sheetFormatPr baseColWidth="10" defaultColWidth="0" defaultRowHeight="12.75" customHeight="1" zeroHeight="1" x14ac:dyDescent="0.2"/>
  <cols>
    <col min="1" max="1" width="6" style="24" hidden="1" customWidth="1"/>
    <col min="2" max="2" width="13.85546875" style="24" customWidth="1"/>
    <col min="3" max="3" width="86.28515625" style="24" customWidth="1"/>
    <col min="4" max="4" width="40.5703125" style="24" customWidth="1"/>
    <col min="5" max="256" width="0" style="24" hidden="1"/>
    <col min="257" max="257" width="0" style="24" hidden="1" customWidth="1"/>
    <col min="258" max="258" width="13.85546875" style="24" hidden="1" customWidth="1"/>
    <col min="259" max="259" width="86.28515625" style="24" hidden="1" customWidth="1"/>
    <col min="260" max="260" width="11.42578125" style="24" hidden="1" customWidth="1"/>
    <col min="261" max="512" width="0" style="24" hidden="1"/>
    <col min="513" max="513" width="0" style="24" hidden="1" customWidth="1"/>
    <col min="514" max="514" width="13.85546875" style="24" hidden="1" customWidth="1"/>
    <col min="515" max="515" width="86.28515625" style="24" hidden="1" customWidth="1"/>
    <col min="516" max="516" width="11.42578125" style="24" hidden="1" customWidth="1"/>
    <col min="517" max="768" width="0" style="24" hidden="1"/>
    <col min="769" max="769" width="0" style="24" hidden="1" customWidth="1"/>
    <col min="770" max="770" width="13.85546875" style="24" hidden="1" customWidth="1"/>
    <col min="771" max="771" width="86.28515625" style="24" hidden="1" customWidth="1"/>
    <col min="772" max="772" width="11.42578125" style="24" hidden="1" customWidth="1"/>
    <col min="773" max="1024" width="0" style="24" hidden="1"/>
    <col min="1025" max="1025" width="0" style="24" hidden="1" customWidth="1"/>
    <col min="1026" max="1026" width="13.85546875" style="24" hidden="1" customWidth="1"/>
    <col min="1027" max="1027" width="86.28515625" style="24" hidden="1" customWidth="1"/>
    <col min="1028" max="1028" width="11.42578125" style="24" hidden="1" customWidth="1"/>
    <col min="1029" max="1280" width="0" style="24" hidden="1"/>
    <col min="1281" max="1281" width="0" style="24" hidden="1" customWidth="1"/>
    <col min="1282" max="1282" width="13.85546875" style="24" hidden="1" customWidth="1"/>
    <col min="1283" max="1283" width="86.28515625" style="24" hidden="1" customWidth="1"/>
    <col min="1284" max="1284" width="11.42578125" style="24" hidden="1" customWidth="1"/>
    <col min="1285" max="1536" width="0" style="24" hidden="1"/>
    <col min="1537" max="1537" width="0" style="24" hidden="1" customWidth="1"/>
    <col min="1538" max="1538" width="13.85546875" style="24" hidden="1" customWidth="1"/>
    <col min="1539" max="1539" width="86.28515625" style="24" hidden="1" customWidth="1"/>
    <col min="1540" max="1540" width="11.42578125" style="24" hidden="1" customWidth="1"/>
    <col min="1541" max="1792" width="0" style="24" hidden="1"/>
    <col min="1793" max="1793" width="0" style="24" hidden="1" customWidth="1"/>
    <col min="1794" max="1794" width="13.85546875" style="24" hidden="1" customWidth="1"/>
    <col min="1795" max="1795" width="86.28515625" style="24" hidden="1" customWidth="1"/>
    <col min="1796" max="1796" width="11.42578125" style="24" hidden="1" customWidth="1"/>
    <col min="1797" max="2048" width="0" style="24" hidden="1"/>
    <col min="2049" max="2049" width="0" style="24" hidden="1" customWidth="1"/>
    <col min="2050" max="2050" width="13.85546875" style="24" hidden="1" customWidth="1"/>
    <col min="2051" max="2051" width="86.28515625" style="24" hidden="1" customWidth="1"/>
    <col min="2052" max="2052" width="11.42578125" style="24" hidden="1" customWidth="1"/>
    <col min="2053" max="2304" width="0" style="24" hidden="1"/>
    <col min="2305" max="2305" width="0" style="24" hidden="1" customWidth="1"/>
    <col min="2306" max="2306" width="13.85546875" style="24" hidden="1" customWidth="1"/>
    <col min="2307" max="2307" width="86.28515625" style="24" hidden="1" customWidth="1"/>
    <col min="2308" max="2308" width="11.42578125" style="24" hidden="1" customWidth="1"/>
    <col min="2309" max="2560" width="0" style="24" hidden="1"/>
    <col min="2561" max="2561" width="0" style="24" hidden="1" customWidth="1"/>
    <col min="2562" max="2562" width="13.85546875" style="24" hidden="1" customWidth="1"/>
    <col min="2563" max="2563" width="86.28515625" style="24" hidden="1" customWidth="1"/>
    <col min="2564" max="2564" width="11.42578125" style="24" hidden="1" customWidth="1"/>
    <col min="2565" max="2816" width="0" style="24" hidden="1"/>
    <col min="2817" max="2817" width="0" style="24" hidden="1" customWidth="1"/>
    <col min="2818" max="2818" width="13.85546875" style="24" hidden="1" customWidth="1"/>
    <col min="2819" max="2819" width="86.28515625" style="24" hidden="1" customWidth="1"/>
    <col min="2820" max="2820" width="11.42578125" style="24" hidden="1" customWidth="1"/>
    <col min="2821" max="3072" width="0" style="24" hidden="1"/>
    <col min="3073" max="3073" width="0" style="24" hidden="1" customWidth="1"/>
    <col min="3074" max="3074" width="13.85546875" style="24" hidden="1" customWidth="1"/>
    <col min="3075" max="3075" width="86.28515625" style="24" hidden="1" customWidth="1"/>
    <col min="3076" max="3076" width="11.42578125" style="24" hidden="1" customWidth="1"/>
    <col min="3077" max="3328" width="0" style="24" hidden="1"/>
    <col min="3329" max="3329" width="0" style="24" hidden="1" customWidth="1"/>
    <col min="3330" max="3330" width="13.85546875" style="24" hidden="1" customWidth="1"/>
    <col min="3331" max="3331" width="86.28515625" style="24" hidden="1" customWidth="1"/>
    <col min="3332" max="3332" width="11.42578125" style="24" hidden="1" customWidth="1"/>
    <col min="3333" max="3584" width="0" style="24" hidden="1"/>
    <col min="3585" max="3585" width="0" style="24" hidden="1" customWidth="1"/>
    <col min="3586" max="3586" width="13.85546875" style="24" hidden="1" customWidth="1"/>
    <col min="3587" max="3587" width="86.28515625" style="24" hidden="1" customWidth="1"/>
    <col min="3588" max="3588" width="11.42578125" style="24" hidden="1" customWidth="1"/>
    <col min="3589" max="3840" width="0" style="24" hidden="1"/>
    <col min="3841" max="3841" width="0" style="24" hidden="1" customWidth="1"/>
    <col min="3842" max="3842" width="13.85546875" style="24" hidden="1" customWidth="1"/>
    <col min="3843" max="3843" width="86.28515625" style="24" hidden="1" customWidth="1"/>
    <col min="3844" max="3844" width="11.42578125" style="24" hidden="1" customWidth="1"/>
    <col min="3845" max="4096" width="0" style="24" hidden="1"/>
    <col min="4097" max="4097" width="0" style="24" hidden="1" customWidth="1"/>
    <col min="4098" max="4098" width="13.85546875" style="24" hidden="1" customWidth="1"/>
    <col min="4099" max="4099" width="86.28515625" style="24" hidden="1" customWidth="1"/>
    <col min="4100" max="4100" width="11.42578125" style="24" hidden="1" customWidth="1"/>
    <col min="4101" max="4352" width="0" style="24" hidden="1"/>
    <col min="4353" max="4353" width="0" style="24" hidden="1" customWidth="1"/>
    <col min="4354" max="4354" width="13.85546875" style="24" hidden="1" customWidth="1"/>
    <col min="4355" max="4355" width="86.28515625" style="24" hidden="1" customWidth="1"/>
    <col min="4356" max="4356" width="11.42578125" style="24" hidden="1" customWidth="1"/>
    <col min="4357" max="4608" width="0" style="24" hidden="1"/>
    <col min="4609" max="4609" width="0" style="24" hidden="1" customWidth="1"/>
    <col min="4610" max="4610" width="13.85546875" style="24" hidden="1" customWidth="1"/>
    <col min="4611" max="4611" width="86.28515625" style="24" hidden="1" customWidth="1"/>
    <col min="4612" max="4612" width="11.42578125" style="24" hidden="1" customWidth="1"/>
    <col min="4613" max="4864" width="0" style="24" hidden="1"/>
    <col min="4865" max="4865" width="0" style="24" hidden="1" customWidth="1"/>
    <col min="4866" max="4866" width="13.85546875" style="24" hidden="1" customWidth="1"/>
    <col min="4867" max="4867" width="86.28515625" style="24" hidden="1" customWidth="1"/>
    <col min="4868" max="4868" width="11.42578125" style="24" hidden="1" customWidth="1"/>
    <col min="4869" max="5120" width="0" style="24" hidden="1"/>
    <col min="5121" max="5121" width="0" style="24" hidden="1" customWidth="1"/>
    <col min="5122" max="5122" width="13.85546875" style="24" hidden="1" customWidth="1"/>
    <col min="5123" max="5123" width="86.28515625" style="24" hidden="1" customWidth="1"/>
    <col min="5124" max="5124" width="11.42578125" style="24" hidden="1" customWidth="1"/>
    <col min="5125" max="5376" width="0" style="24" hidden="1"/>
    <col min="5377" max="5377" width="0" style="24" hidden="1" customWidth="1"/>
    <col min="5378" max="5378" width="13.85546875" style="24" hidden="1" customWidth="1"/>
    <col min="5379" max="5379" width="86.28515625" style="24" hidden="1" customWidth="1"/>
    <col min="5380" max="5380" width="11.42578125" style="24" hidden="1" customWidth="1"/>
    <col min="5381" max="5632" width="0" style="24" hidden="1"/>
    <col min="5633" max="5633" width="0" style="24" hidden="1" customWidth="1"/>
    <col min="5634" max="5634" width="13.85546875" style="24" hidden="1" customWidth="1"/>
    <col min="5635" max="5635" width="86.28515625" style="24" hidden="1" customWidth="1"/>
    <col min="5636" max="5636" width="11.42578125" style="24" hidden="1" customWidth="1"/>
    <col min="5637" max="5888" width="0" style="24" hidden="1"/>
    <col min="5889" max="5889" width="0" style="24" hidden="1" customWidth="1"/>
    <col min="5890" max="5890" width="13.85546875" style="24" hidden="1" customWidth="1"/>
    <col min="5891" max="5891" width="86.28515625" style="24" hidden="1" customWidth="1"/>
    <col min="5892" max="5892" width="11.42578125" style="24" hidden="1" customWidth="1"/>
    <col min="5893" max="6144" width="0" style="24" hidden="1"/>
    <col min="6145" max="6145" width="0" style="24" hidden="1" customWidth="1"/>
    <col min="6146" max="6146" width="13.85546875" style="24" hidden="1" customWidth="1"/>
    <col min="6147" max="6147" width="86.28515625" style="24" hidden="1" customWidth="1"/>
    <col min="6148" max="6148" width="11.42578125" style="24" hidden="1" customWidth="1"/>
    <col min="6149" max="6400" width="0" style="24" hidden="1"/>
    <col min="6401" max="6401" width="0" style="24" hidden="1" customWidth="1"/>
    <col min="6402" max="6402" width="13.85546875" style="24" hidden="1" customWidth="1"/>
    <col min="6403" max="6403" width="86.28515625" style="24" hidden="1" customWidth="1"/>
    <col min="6404" max="6404" width="11.42578125" style="24" hidden="1" customWidth="1"/>
    <col min="6405" max="6656" width="0" style="24" hidden="1"/>
    <col min="6657" max="6657" width="0" style="24" hidden="1" customWidth="1"/>
    <col min="6658" max="6658" width="13.85546875" style="24" hidden="1" customWidth="1"/>
    <col min="6659" max="6659" width="86.28515625" style="24" hidden="1" customWidth="1"/>
    <col min="6660" max="6660" width="11.42578125" style="24" hidden="1" customWidth="1"/>
    <col min="6661" max="6912" width="0" style="24" hidden="1"/>
    <col min="6913" max="6913" width="0" style="24" hidden="1" customWidth="1"/>
    <col min="6914" max="6914" width="13.85546875" style="24" hidden="1" customWidth="1"/>
    <col min="6915" max="6915" width="86.28515625" style="24" hidden="1" customWidth="1"/>
    <col min="6916" max="6916" width="11.42578125" style="24" hidden="1" customWidth="1"/>
    <col min="6917" max="7168" width="0" style="24" hidden="1"/>
    <col min="7169" max="7169" width="0" style="24" hidden="1" customWidth="1"/>
    <col min="7170" max="7170" width="13.85546875" style="24" hidden="1" customWidth="1"/>
    <col min="7171" max="7171" width="86.28515625" style="24" hidden="1" customWidth="1"/>
    <col min="7172" max="7172" width="11.42578125" style="24" hidden="1" customWidth="1"/>
    <col min="7173" max="7424" width="0" style="24" hidden="1"/>
    <col min="7425" max="7425" width="0" style="24" hidden="1" customWidth="1"/>
    <col min="7426" max="7426" width="13.85546875" style="24" hidden="1" customWidth="1"/>
    <col min="7427" max="7427" width="86.28515625" style="24" hidden="1" customWidth="1"/>
    <col min="7428" max="7428" width="11.42578125" style="24" hidden="1" customWidth="1"/>
    <col min="7429" max="7680" width="0" style="24" hidden="1"/>
    <col min="7681" max="7681" width="0" style="24" hidden="1" customWidth="1"/>
    <col min="7682" max="7682" width="13.85546875" style="24" hidden="1" customWidth="1"/>
    <col min="7683" max="7683" width="86.28515625" style="24" hidden="1" customWidth="1"/>
    <col min="7684" max="7684" width="11.42578125" style="24" hidden="1" customWidth="1"/>
    <col min="7685" max="7936" width="0" style="24" hidden="1"/>
    <col min="7937" max="7937" width="0" style="24" hidden="1" customWidth="1"/>
    <col min="7938" max="7938" width="13.85546875" style="24" hidden="1" customWidth="1"/>
    <col min="7939" max="7939" width="86.28515625" style="24" hidden="1" customWidth="1"/>
    <col min="7940" max="7940" width="11.42578125" style="24" hidden="1" customWidth="1"/>
    <col min="7941" max="8192" width="0" style="24" hidden="1"/>
    <col min="8193" max="8193" width="0" style="24" hidden="1" customWidth="1"/>
    <col min="8194" max="8194" width="13.85546875" style="24" hidden="1" customWidth="1"/>
    <col min="8195" max="8195" width="86.28515625" style="24" hidden="1" customWidth="1"/>
    <col min="8196" max="8196" width="11.42578125" style="24" hidden="1" customWidth="1"/>
    <col min="8197" max="8448" width="0" style="24" hidden="1"/>
    <col min="8449" max="8449" width="0" style="24" hidden="1" customWidth="1"/>
    <col min="8450" max="8450" width="13.85546875" style="24" hidden="1" customWidth="1"/>
    <col min="8451" max="8451" width="86.28515625" style="24" hidden="1" customWidth="1"/>
    <col min="8452" max="8452" width="11.42578125" style="24" hidden="1" customWidth="1"/>
    <col min="8453" max="8704" width="0" style="24" hidden="1"/>
    <col min="8705" max="8705" width="0" style="24" hidden="1" customWidth="1"/>
    <col min="8706" max="8706" width="13.85546875" style="24" hidden="1" customWidth="1"/>
    <col min="8707" max="8707" width="86.28515625" style="24" hidden="1" customWidth="1"/>
    <col min="8708" max="8708" width="11.42578125" style="24" hidden="1" customWidth="1"/>
    <col min="8709" max="8960" width="0" style="24" hidden="1"/>
    <col min="8961" max="8961" width="0" style="24" hidden="1" customWidth="1"/>
    <col min="8962" max="8962" width="13.85546875" style="24" hidden="1" customWidth="1"/>
    <col min="8963" max="8963" width="86.28515625" style="24" hidden="1" customWidth="1"/>
    <col min="8964" max="8964" width="11.42578125" style="24" hidden="1" customWidth="1"/>
    <col min="8965" max="9216" width="0" style="24" hidden="1"/>
    <col min="9217" max="9217" width="0" style="24" hidden="1" customWidth="1"/>
    <col min="9218" max="9218" width="13.85546875" style="24" hidden="1" customWidth="1"/>
    <col min="9219" max="9219" width="86.28515625" style="24" hidden="1" customWidth="1"/>
    <col min="9220" max="9220" width="11.42578125" style="24" hidden="1" customWidth="1"/>
    <col min="9221" max="9472" width="0" style="24" hidden="1"/>
    <col min="9473" max="9473" width="0" style="24" hidden="1" customWidth="1"/>
    <col min="9474" max="9474" width="13.85546875" style="24" hidden="1" customWidth="1"/>
    <col min="9475" max="9475" width="86.28515625" style="24" hidden="1" customWidth="1"/>
    <col min="9476" max="9476" width="11.42578125" style="24" hidden="1" customWidth="1"/>
    <col min="9477" max="9728" width="0" style="24" hidden="1"/>
    <col min="9729" max="9729" width="0" style="24" hidden="1" customWidth="1"/>
    <col min="9730" max="9730" width="13.85546875" style="24" hidden="1" customWidth="1"/>
    <col min="9731" max="9731" width="86.28515625" style="24" hidden="1" customWidth="1"/>
    <col min="9732" max="9732" width="11.42578125" style="24" hidden="1" customWidth="1"/>
    <col min="9733" max="9984" width="0" style="24" hidden="1"/>
    <col min="9985" max="9985" width="0" style="24" hidden="1" customWidth="1"/>
    <col min="9986" max="9986" width="13.85546875" style="24" hidden="1" customWidth="1"/>
    <col min="9987" max="9987" width="86.28515625" style="24" hidden="1" customWidth="1"/>
    <col min="9988" max="9988" width="11.42578125" style="24" hidden="1" customWidth="1"/>
    <col min="9989" max="10240" width="0" style="24" hidden="1"/>
    <col min="10241" max="10241" width="0" style="24" hidden="1" customWidth="1"/>
    <col min="10242" max="10242" width="13.85546875" style="24" hidden="1" customWidth="1"/>
    <col min="10243" max="10243" width="86.28515625" style="24" hidden="1" customWidth="1"/>
    <col min="10244" max="10244" width="11.42578125" style="24" hidden="1" customWidth="1"/>
    <col min="10245" max="10496" width="0" style="24" hidden="1"/>
    <col min="10497" max="10497" width="0" style="24" hidden="1" customWidth="1"/>
    <col min="10498" max="10498" width="13.85546875" style="24" hidden="1" customWidth="1"/>
    <col min="10499" max="10499" width="86.28515625" style="24" hidden="1" customWidth="1"/>
    <col min="10500" max="10500" width="11.42578125" style="24" hidden="1" customWidth="1"/>
    <col min="10501" max="10752" width="0" style="24" hidden="1"/>
    <col min="10753" max="10753" width="0" style="24" hidden="1" customWidth="1"/>
    <col min="10754" max="10754" width="13.85546875" style="24" hidden="1" customWidth="1"/>
    <col min="10755" max="10755" width="86.28515625" style="24" hidden="1" customWidth="1"/>
    <col min="10756" max="10756" width="11.42578125" style="24" hidden="1" customWidth="1"/>
    <col min="10757" max="11008" width="0" style="24" hidden="1"/>
    <col min="11009" max="11009" width="0" style="24" hidden="1" customWidth="1"/>
    <col min="11010" max="11010" width="13.85546875" style="24" hidden="1" customWidth="1"/>
    <col min="11011" max="11011" width="86.28515625" style="24" hidden="1" customWidth="1"/>
    <col min="11012" max="11012" width="11.42578125" style="24" hidden="1" customWidth="1"/>
    <col min="11013" max="11264" width="0" style="24" hidden="1"/>
    <col min="11265" max="11265" width="0" style="24" hidden="1" customWidth="1"/>
    <col min="11266" max="11266" width="13.85546875" style="24" hidden="1" customWidth="1"/>
    <col min="11267" max="11267" width="86.28515625" style="24" hidden="1" customWidth="1"/>
    <col min="11268" max="11268" width="11.42578125" style="24" hidden="1" customWidth="1"/>
    <col min="11269" max="11520" width="0" style="24" hidden="1"/>
    <col min="11521" max="11521" width="0" style="24" hidden="1" customWidth="1"/>
    <col min="11522" max="11522" width="13.85546875" style="24" hidden="1" customWidth="1"/>
    <col min="11523" max="11523" width="86.28515625" style="24" hidden="1" customWidth="1"/>
    <col min="11524" max="11524" width="11.42578125" style="24" hidden="1" customWidth="1"/>
    <col min="11525" max="11776" width="0" style="24" hidden="1"/>
    <col min="11777" max="11777" width="0" style="24" hidden="1" customWidth="1"/>
    <col min="11778" max="11778" width="13.85546875" style="24" hidden="1" customWidth="1"/>
    <col min="11779" max="11779" width="86.28515625" style="24" hidden="1" customWidth="1"/>
    <col min="11780" max="11780" width="11.42578125" style="24" hidden="1" customWidth="1"/>
    <col min="11781" max="12032" width="0" style="24" hidden="1"/>
    <col min="12033" max="12033" width="0" style="24" hidden="1" customWidth="1"/>
    <col min="12034" max="12034" width="13.85546875" style="24" hidden="1" customWidth="1"/>
    <col min="12035" max="12035" width="86.28515625" style="24" hidden="1" customWidth="1"/>
    <col min="12036" max="12036" width="11.42578125" style="24" hidden="1" customWidth="1"/>
    <col min="12037" max="12288" width="0" style="24" hidden="1"/>
    <col min="12289" max="12289" width="0" style="24" hidden="1" customWidth="1"/>
    <col min="12290" max="12290" width="13.85546875" style="24" hidden="1" customWidth="1"/>
    <col min="12291" max="12291" width="86.28515625" style="24" hidden="1" customWidth="1"/>
    <col min="12292" max="12292" width="11.42578125" style="24" hidden="1" customWidth="1"/>
    <col min="12293" max="12544" width="0" style="24" hidden="1"/>
    <col min="12545" max="12545" width="0" style="24" hidden="1" customWidth="1"/>
    <col min="12546" max="12546" width="13.85546875" style="24" hidden="1" customWidth="1"/>
    <col min="12547" max="12547" width="86.28515625" style="24" hidden="1" customWidth="1"/>
    <col min="12548" max="12548" width="11.42578125" style="24" hidden="1" customWidth="1"/>
    <col min="12549" max="12800" width="0" style="24" hidden="1"/>
    <col min="12801" max="12801" width="0" style="24" hidden="1" customWidth="1"/>
    <col min="12802" max="12802" width="13.85546875" style="24" hidden="1" customWidth="1"/>
    <col min="12803" max="12803" width="86.28515625" style="24" hidden="1" customWidth="1"/>
    <col min="12804" max="12804" width="11.42578125" style="24" hidden="1" customWidth="1"/>
    <col min="12805" max="13056" width="0" style="24" hidden="1"/>
    <col min="13057" max="13057" width="0" style="24" hidden="1" customWidth="1"/>
    <col min="13058" max="13058" width="13.85546875" style="24" hidden="1" customWidth="1"/>
    <col min="13059" max="13059" width="86.28515625" style="24" hidden="1" customWidth="1"/>
    <col min="13060" max="13060" width="11.42578125" style="24" hidden="1" customWidth="1"/>
    <col min="13061" max="13312" width="0" style="24" hidden="1"/>
    <col min="13313" max="13313" width="0" style="24" hidden="1" customWidth="1"/>
    <col min="13314" max="13314" width="13.85546875" style="24" hidden="1" customWidth="1"/>
    <col min="13315" max="13315" width="86.28515625" style="24" hidden="1" customWidth="1"/>
    <col min="13316" max="13316" width="11.42578125" style="24" hidden="1" customWidth="1"/>
    <col min="13317" max="13568" width="0" style="24" hidden="1"/>
    <col min="13569" max="13569" width="0" style="24" hidden="1" customWidth="1"/>
    <col min="13570" max="13570" width="13.85546875" style="24" hidden="1" customWidth="1"/>
    <col min="13571" max="13571" width="86.28515625" style="24" hidden="1" customWidth="1"/>
    <col min="13572" max="13572" width="11.42578125" style="24" hidden="1" customWidth="1"/>
    <col min="13573" max="13824" width="0" style="24" hidden="1"/>
    <col min="13825" max="13825" width="0" style="24" hidden="1" customWidth="1"/>
    <col min="13826" max="13826" width="13.85546875" style="24" hidden="1" customWidth="1"/>
    <col min="13827" max="13827" width="86.28515625" style="24" hidden="1" customWidth="1"/>
    <col min="13828" max="13828" width="11.42578125" style="24" hidden="1" customWidth="1"/>
    <col min="13829" max="14080" width="0" style="24" hidden="1"/>
    <col min="14081" max="14081" width="0" style="24" hidden="1" customWidth="1"/>
    <col min="14082" max="14082" width="13.85546875" style="24" hidden="1" customWidth="1"/>
    <col min="14083" max="14083" width="86.28515625" style="24" hidden="1" customWidth="1"/>
    <col min="14084" max="14084" width="11.42578125" style="24" hidden="1" customWidth="1"/>
    <col min="14085" max="14336" width="0" style="24" hidden="1"/>
    <col min="14337" max="14337" width="0" style="24" hidden="1" customWidth="1"/>
    <col min="14338" max="14338" width="13.85546875" style="24" hidden="1" customWidth="1"/>
    <col min="14339" max="14339" width="86.28515625" style="24" hidden="1" customWidth="1"/>
    <col min="14340" max="14340" width="11.42578125" style="24" hidden="1" customWidth="1"/>
    <col min="14341" max="14592" width="0" style="24" hidden="1"/>
    <col min="14593" max="14593" width="0" style="24" hidden="1" customWidth="1"/>
    <col min="14594" max="14594" width="13.85546875" style="24" hidden="1" customWidth="1"/>
    <col min="14595" max="14595" width="86.28515625" style="24" hidden="1" customWidth="1"/>
    <col min="14596" max="14596" width="11.42578125" style="24" hidden="1" customWidth="1"/>
    <col min="14597" max="14848" width="0" style="24" hidden="1"/>
    <col min="14849" max="14849" width="0" style="24" hidden="1" customWidth="1"/>
    <col min="14850" max="14850" width="13.85546875" style="24" hidden="1" customWidth="1"/>
    <col min="14851" max="14851" width="86.28515625" style="24" hidden="1" customWidth="1"/>
    <col min="14852" max="14852" width="11.42578125" style="24" hidden="1" customWidth="1"/>
    <col min="14853" max="15104" width="0" style="24" hidden="1"/>
    <col min="15105" max="15105" width="0" style="24" hidden="1" customWidth="1"/>
    <col min="15106" max="15106" width="13.85546875" style="24" hidden="1" customWidth="1"/>
    <col min="15107" max="15107" width="86.28515625" style="24" hidden="1" customWidth="1"/>
    <col min="15108" max="15108" width="11.42578125" style="24" hidden="1" customWidth="1"/>
    <col min="15109" max="15360" width="0" style="24" hidden="1"/>
    <col min="15361" max="15361" width="0" style="24" hidden="1" customWidth="1"/>
    <col min="15362" max="15362" width="13.85546875" style="24" hidden="1" customWidth="1"/>
    <col min="15363" max="15363" width="86.28515625" style="24" hidden="1" customWidth="1"/>
    <col min="15364" max="15364" width="11.42578125" style="24" hidden="1" customWidth="1"/>
    <col min="15365" max="15616" width="0" style="24" hidden="1"/>
    <col min="15617" max="15617" width="0" style="24" hidden="1" customWidth="1"/>
    <col min="15618" max="15618" width="13.85546875" style="24" hidden="1" customWidth="1"/>
    <col min="15619" max="15619" width="86.28515625" style="24" hidden="1" customWidth="1"/>
    <col min="15620" max="15620" width="11.42578125" style="24" hidden="1" customWidth="1"/>
    <col min="15621" max="15872" width="0" style="24" hidden="1"/>
    <col min="15873" max="15873" width="0" style="24" hidden="1" customWidth="1"/>
    <col min="15874" max="15874" width="13.85546875" style="24" hidden="1" customWidth="1"/>
    <col min="15875" max="15875" width="86.28515625" style="24" hidden="1" customWidth="1"/>
    <col min="15876" max="15876" width="11.42578125" style="24" hidden="1" customWidth="1"/>
    <col min="15877" max="16128" width="0" style="24" hidden="1"/>
    <col min="16129" max="16129" width="0" style="24" hidden="1" customWidth="1"/>
    <col min="16130" max="16130" width="13.85546875" style="24" hidden="1" customWidth="1"/>
    <col min="16131" max="16131" width="86.28515625" style="24" hidden="1" customWidth="1"/>
    <col min="16132" max="16132" width="11.42578125" style="24" hidden="1" customWidth="1"/>
    <col min="16133" max="16383" width="0" style="24" hidden="1"/>
    <col min="16384" max="16384" width="7.85546875" style="24" hidden="1" customWidth="1"/>
  </cols>
  <sheetData>
    <row r="1" spans="1:4" x14ac:dyDescent="0.2">
      <c r="A1" s="23"/>
    </row>
    <row r="2" spans="1:4" x14ac:dyDescent="0.2">
      <c r="A2" s="23"/>
    </row>
    <row r="3" spans="1:4" x14ac:dyDescent="0.2">
      <c r="A3" s="23"/>
    </row>
    <row r="4" spans="1:4" x14ac:dyDescent="0.2">
      <c r="A4" s="23"/>
      <c r="B4" s="25"/>
    </row>
    <row r="5" spans="1:4" ht="40.5" customHeight="1" x14ac:dyDescent="0.2">
      <c r="A5" s="23"/>
    </row>
    <row r="6" spans="1:4" ht="25.5" customHeight="1" x14ac:dyDescent="0.2">
      <c r="A6" s="23"/>
      <c r="C6" s="27">
        <v>2024</v>
      </c>
    </row>
    <row r="7" spans="1:4" ht="39" x14ac:dyDescent="0.2">
      <c r="A7" s="23"/>
      <c r="C7" s="26" t="s">
        <v>0</v>
      </c>
    </row>
    <row r="8" spans="1:4" x14ac:dyDescent="0.2">
      <c r="A8" s="23"/>
    </row>
    <row r="9" spans="1:4" ht="19.5" customHeight="1" x14ac:dyDescent="0.2">
      <c r="A9" s="23" t="s">
        <v>1</v>
      </c>
    </row>
    <row r="10" spans="1:4" ht="19.5" customHeight="1" x14ac:dyDescent="0.2">
      <c r="A10" s="23" t="s">
        <v>2</v>
      </c>
      <c r="C10" s="28" t="s">
        <v>3</v>
      </c>
    </row>
    <row r="11" spans="1:4" ht="19.5" customHeight="1" x14ac:dyDescent="0.2">
      <c r="A11" s="23"/>
      <c r="C11" s="28" t="s">
        <v>4</v>
      </c>
    </row>
    <row r="12" spans="1:4" ht="19.5" customHeight="1" x14ac:dyDescent="0.2">
      <c r="A12" s="23" t="s">
        <v>5</v>
      </c>
      <c r="C12" s="28" t="s">
        <v>6</v>
      </c>
    </row>
    <row r="13" spans="1:4" ht="19.5" customHeight="1" x14ac:dyDescent="0.2">
      <c r="A13" s="23" t="s">
        <v>7</v>
      </c>
      <c r="C13" s="28" t="s">
        <v>8</v>
      </c>
      <c r="D13" s="112"/>
    </row>
    <row r="14" spans="1:4" ht="19.5" customHeight="1" x14ac:dyDescent="0.2">
      <c r="A14" s="23" t="s">
        <v>9</v>
      </c>
      <c r="C14" s="28" t="s">
        <v>10</v>
      </c>
      <c r="D14" s="112"/>
    </row>
    <row r="15" spans="1:4" ht="19.5" customHeight="1" x14ac:dyDescent="0.2">
      <c r="A15" s="23" t="s">
        <v>11</v>
      </c>
      <c r="C15" s="28" t="s">
        <v>12</v>
      </c>
    </row>
    <row r="16" spans="1:4" ht="19.5" customHeight="1" x14ac:dyDescent="0.2">
      <c r="A16" s="23" t="s">
        <v>13</v>
      </c>
      <c r="C16" s="28" t="s">
        <v>14</v>
      </c>
    </row>
    <row r="17" spans="1:4" ht="19.5" customHeight="1" x14ac:dyDescent="0.2">
      <c r="A17" s="23" t="s">
        <v>15</v>
      </c>
      <c r="C17" s="28" t="s">
        <v>16</v>
      </c>
      <c r="D17" s="112"/>
    </row>
    <row r="18" spans="1:4" ht="19.5" customHeight="1" x14ac:dyDescent="0.2">
      <c r="A18" s="23" t="s">
        <v>17</v>
      </c>
    </row>
    <row r="19" spans="1:4" ht="19.5" customHeight="1" x14ac:dyDescent="0.2">
      <c r="A19" s="23" t="s">
        <v>18</v>
      </c>
      <c r="C19" s="109" t="s">
        <v>19</v>
      </c>
    </row>
    <row r="20" spans="1:4" ht="19.5" customHeight="1" x14ac:dyDescent="0.2"/>
    <row r="21" spans="1:4" ht="27.75" customHeight="1" x14ac:dyDescent="0.2">
      <c r="C21" s="108" t="s">
        <v>20</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9.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5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formula1>$A$9:$A$19</formula1>
    </dataValidation>
  </dataValidations>
  <hyperlinks>
    <hyperlink ref="C10" location="'Tableau 1 Production ST RC'!A1" display="Tableau 1 : Production ST RC"/>
    <hyperlink ref="C12" location="'Tableau 3 Installation solaire '!A1" display="Tableau 3: Installation solaire"/>
    <hyperlink ref="C13" location="'Tableau 4 Evolution besoins RC '!A1" display="Tableau 4 : Evolution besoins RC"/>
    <hyperlink ref="C14" location="'Tableau 5 Décomposition métrés'!A1" display="Tableau 5 : Décomposition des métrés"/>
    <hyperlink ref="C15" location="'Tableau 6 CAPEX OPEX'!A1" display="Tableau 6 : CAPEX / OPEX"/>
    <hyperlink ref="C16" location="'Tableau 7 Impact subvention'!A1" display="Tableau 7 : Impact subvention"/>
    <hyperlink ref="C17" location="'Tableau 8 CEP'!A1" display="Tableau 8 : Compte d'Exploitation Prévisionnel"/>
    <hyperlink ref="C11" location="'Tableau 2 Besoins RC'!A1" display="Tableau 2 : Besoins RC"/>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workbookViewId="0">
      <selection activeCell="D35" sqref="D35"/>
    </sheetView>
  </sheetViews>
  <sheetFormatPr baseColWidth="10" defaultColWidth="11.42578125" defaultRowHeight="15" x14ac:dyDescent="0.25"/>
  <cols>
    <col min="2" max="2" width="33.5703125" style="35" customWidth="1"/>
    <col min="3" max="3" width="30.85546875" customWidth="1"/>
    <col min="10" max="10" width="14.5703125" customWidth="1"/>
  </cols>
  <sheetData>
    <row r="2" spans="1:11" x14ac:dyDescent="0.25">
      <c r="A2" s="34">
        <v>1</v>
      </c>
      <c r="B2" s="29" t="s">
        <v>30</v>
      </c>
      <c r="D2" t="s">
        <v>254</v>
      </c>
      <c r="G2" t="s">
        <v>255</v>
      </c>
    </row>
    <row r="3" spans="1:11" x14ac:dyDescent="0.25">
      <c r="A3" s="34">
        <v>2</v>
      </c>
      <c r="B3" s="30" t="s">
        <v>31</v>
      </c>
    </row>
    <row r="4" spans="1:11" x14ac:dyDescent="0.25">
      <c r="A4" s="34">
        <v>3</v>
      </c>
      <c r="B4" s="30" t="s">
        <v>256</v>
      </c>
    </row>
    <row r="5" spans="1:11" x14ac:dyDescent="0.25">
      <c r="A5" s="34">
        <v>4</v>
      </c>
      <c r="B5" s="30" t="s">
        <v>257</v>
      </c>
      <c r="D5" t="s">
        <v>258</v>
      </c>
      <c r="G5" s="210" t="s">
        <v>259</v>
      </c>
      <c r="J5" s="114" t="s">
        <v>260</v>
      </c>
      <c r="K5" s="113" t="s">
        <v>261</v>
      </c>
    </row>
    <row r="6" spans="1:11" x14ac:dyDescent="0.25">
      <c r="A6" s="34">
        <v>5</v>
      </c>
      <c r="B6" s="30" t="s">
        <v>34</v>
      </c>
      <c r="D6" t="s">
        <v>262</v>
      </c>
      <c r="G6" s="210" t="s">
        <v>263</v>
      </c>
      <c r="J6" s="114" t="s">
        <v>264</v>
      </c>
      <c r="K6" s="113" t="s">
        <v>265</v>
      </c>
    </row>
    <row r="7" spans="1:11" x14ac:dyDescent="0.25">
      <c r="A7" s="34">
        <v>6</v>
      </c>
      <c r="B7" s="29" t="s">
        <v>266</v>
      </c>
      <c r="D7" t="s">
        <v>267</v>
      </c>
      <c r="G7" s="210" t="s">
        <v>268</v>
      </c>
      <c r="J7" s="114" t="s">
        <v>269</v>
      </c>
      <c r="K7" s="114" t="s">
        <v>270</v>
      </c>
    </row>
    <row r="8" spans="1:11" x14ac:dyDescent="0.25">
      <c r="A8" s="34">
        <v>7</v>
      </c>
      <c r="B8" s="30" t="s">
        <v>31</v>
      </c>
      <c r="D8" t="s">
        <v>271</v>
      </c>
      <c r="G8" s="210" t="s">
        <v>272</v>
      </c>
      <c r="J8" s="114" t="s">
        <v>273</v>
      </c>
    </row>
    <row r="9" spans="1:11" x14ac:dyDescent="0.25">
      <c r="A9" s="34">
        <v>8</v>
      </c>
      <c r="B9" s="30" t="s">
        <v>274</v>
      </c>
      <c r="D9" t="s">
        <v>275</v>
      </c>
    </row>
    <row r="10" spans="1:11" x14ac:dyDescent="0.25">
      <c r="A10" s="34">
        <v>9</v>
      </c>
      <c r="B10" s="30" t="s">
        <v>276</v>
      </c>
    </row>
    <row r="11" spans="1:11" x14ac:dyDescent="0.25">
      <c r="A11" s="34">
        <v>10</v>
      </c>
      <c r="B11" s="30" t="s">
        <v>34</v>
      </c>
    </row>
    <row r="12" spans="1:11" x14ac:dyDescent="0.25">
      <c r="A12" s="34">
        <v>11</v>
      </c>
      <c r="B12" s="29" t="s">
        <v>36</v>
      </c>
    </row>
    <row r="13" spans="1:11" x14ac:dyDescent="0.25">
      <c r="A13" s="34">
        <v>12</v>
      </c>
      <c r="B13" s="30" t="s">
        <v>31</v>
      </c>
    </row>
    <row r="14" spans="1:11" x14ac:dyDescent="0.25">
      <c r="A14" s="34">
        <v>13</v>
      </c>
      <c r="B14" s="30" t="s">
        <v>37</v>
      </c>
    </row>
    <row r="15" spans="1:11" x14ac:dyDescent="0.25">
      <c r="A15" s="34">
        <v>14</v>
      </c>
      <c r="B15" s="30" t="s">
        <v>38</v>
      </c>
    </row>
    <row r="16" spans="1:11" x14ac:dyDescent="0.25">
      <c r="A16" s="34">
        <v>15</v>
      </c>
      <c r="B16" s="30" t="s">
        <v>34</v>
      </c>
    </row>
    <row r="17" spans="1:2" ht="23.25" x14ac:dyDescent="0.25">
      <c r="A17" s="34">
        <v>16</v>
      </c>
      <c r="B17" s="29" t="s">
        <v>277</v>
      </c>
    </row>
    <row r="18" spans="1:2" ht="23.25" x14ac:dyDescent="0.25">
      <c r="A18" s="34">
        <v>17</v>
      </c>
      <c r="B18" s="29" t="s">
        <v>278</v>
      </c>
    </row>
    <row r="19" spans="1:2" x14ac:dyDescent="0.25">
      <c r="A19" s="34">
        <v>18</v>
      </c>
      <c r="B19" s="29" t="s">
        <v>279</v>
      </c>
    </row>
    <row r="20" spans="1:2" x14ac:dyDescent="0.25">
      <c r="A20" s="34">
        <v>19</v>
      </c>
      <c r="B20" s="29" t="s">
        <v>280</v>
      </c>
    </row>
    <row r="21" spans="1:2" x14ac:dyDescent="0.25">
      <c r="A21" s="34">
        <v>20</v>
      </c>
      <c r="B21" s="31" t="s">
        <v>281</v>
      </c>
    </row>
    <row r="22" spans="1:2" x14ac:dyDescent="0.25">
      <c r="A22" s="34">
        <v>21</v>
      </c>
      <c r="B22" s="32" t="s">
        <v>282</v>
      </c>
    </row>
    <row r="23" spans="1:2" x14ac:dyDescent="0.25">
      <c r="A23" s="34">
        <v>22</v>
      </c>
      <c r="B23" s="32" t="s">
        <v>283</v>
      </c>
    </row>
    <row r="24" spans="1:2" x14ac:dyDescent="0.25">
      <c r="A24" s="34">
        <v>23</v>
      </c>
      <c r="B24" s="32" t="s">
        <v>67</v>
      </c>
    </row>
    <row r="25" spans="1:2" x14ac:dyDescent="0.25">
      <c r="A25" s="34">
        <v>24</v>
      </c>
      <c r="B25" s="32" t="s">
        <v>55</v>
      </c>
    </row>
    <row r="26" spans="1:2" x14ac:dyDescent="0.25">
      <c r="A26" s="34">
        <v>25</v>
      </c>
      <c r="B26" s="36" t="s">
        <v>56</v>
      </c>
    </row>
    <row r="27" spans="1:2" x14ac:dyDescent="0.25">
      <c r="A27" s="34">
        <v>26</v>
      </c>
      <c r="B27" s="36" t="s">
        <v>57</v>
      </c>
    </row>
    <row r="28" spans="1:2" x14ac:dyDescent="0.25">
      <c r="A28" s="34">
        <v>27</v>
      </c>
      <c r="B28" s="36" t="s">
        <v>284</v>
      </c>
    </row>
    <row r="29" spans="1:2" x14ac:dyDescent="0.25">
      <c r="A29" s="34">
        <v>28</v>
      </c>
      <c r="B29" s="32" t="s">
        <v>61</v>
      </c>
    </row>
    <row r="30" spans="1:2" x14ac:dyDescent="0.25">
      <c r="A30" s="34">
        <v>29</v>
      </c>
      <c r="B30" s="36" t="s">
        <v>285</v>
      </c>
    </row>
    <row r="31" spans="1:2" x14ac:dyDescent="0.25">
      <c r="A31" s="34">
        <v>30</v>
      </c>
      <c r="B31" s="36" t="s">
        <v>63</v>
      </c>
    </row>
    <row r="32" spans="1:2" ht="22.5" x14ac:dyDescent="0.25">
      <c r="A32" s="34">
        <v>31</v>
      </c>
      <c r="B32" s="31" t="s">
        <v>64</v>
      </c>
    </row>
    <row r="33" spans="1:2" ht="22.5" x14ac:dyDescent="0.25">
      <c r="A33" s="34">
        <v>32</v>
      </c>
      <c r="B33" s="31" t="s">
        <v>66</v>
      </c>
    </row>
    <row r="34" spans="1:2" x14ac:dyDescent="0.25">
      <c r="A34" s="34">
        <v>33</v>
      </c>
      <c r="B34" s="31" t="s">
        <v>54</v>
      </c>
    </row>
    <row r="35" spans="1:2" x14ac:dyDescent="0.25">
      <c r="A35" s="34">
        <v>34</v>
      </c>
      <c r="B35" s="37" t="s">
        <v>286</v>
      </c>
    </row>
    <row r="36" spans="1:2" x14ac:dyDescent="0.25">
      <c r="A36" s="34">
        <v>35</v>
      </c>
      <c r="B36" s="18" t="s">
        <v>287</v>
      </c>
    </row>
    <row r="37" spans="1:2" x14ac:dyDescent="0.25">
      <c r="A37" s="34">
        <v>36</v>
      </c>
      <c r="B37" s="33" t="s">
        <v>288</v>
      </c>
    </row>
    <row r="38" spans="1:2" x14ac:dyDescent="0.25">
      <c r="A38" s="34">
        <v>37</v>
      </c>
      <c r="B38" s="19" t="s">
        <v>289</v>
      </c>
    </row>
    <row r="39" spans="1:2" x14ac:dyDescent="0.25">
      <c r="A39" s="34">
        <v>38</v>
      </c>
      <c r="B39" s="20" t="s">
        <v>290</v>
      </c>
    </row>
    <row r="40" spans="1:2" x14ac:dyDescent="0.25">
      <c r="A40" s="34">
        <v>39</v>
      </c>
      <c r="B40" s="38" t="s">
        <v>291</v>
      </c>
    </row>
    <row r="41" spans="1:2" ht="22.5" x14ac:dyDescent="0.25">
      <c r="A41" s="34">
        <v>40</v>
      </c>
      <c r="B41" s="38" t="s">
        <v>292</v>
      </c>
    </row>
    <row r="42" spans="1:2" x14ac:dyDescent="0.25">
      <c r="A42" s="34">
        <v>41</v>
      </c>
      <c r="B42" s="38" t="s">
        <v>293</v>
      </c>
    </row>
    <row r="43" spans="1:2" x14ac:dyDescent="0.25">
      <c r="A43" s="34">
        <v>42</v>
      </c>
      <c r="B43" s="38" t="s">
        <v>294</v>
      </c>
    </row>
    <row r="44" spans="1:2" ht="22.5" x14ac:dyDescent="0.25">
      <c r="A44" s="34">
        <v>43</v>
      </c>
      <c r="B44" s="38" t="s">
        <v>295</v>
      </c>
    </row>
    <row r="45" spans="1:2" x14ac:dyDescent="0.25">
      <c r="A45" s="34">
        <v>44</v>
      </c>
      <c r="B45" s="38" t="s">
        <v>296</v>
      </c>
    </row>
    <row r="46" spans="1:2" x14ac:dyDescent="0.25">
      <c r="A46" s="34">
        <v>45</v>
      </c>
      <c r="B46" s="38" t="s">
        <v>297</v>
      </c>
    </row>
    <row r="47" spans="1:2" x14ac:dyDescent="0.25">
      <c r="A47" s="34">
        <v>46</v>
      </c>
      <c r="B47" s="39" t="s">
        <v>298</v>
      </c>
    </row>
    <row r="48" spans="1:2" x14ac:dyDescent="0.25">
      <c r="A48" s="34">
        <v>47</v>
      </c>
      <c r="B48" s="40" t="s">
        <v>213</v>
      </c>
    </row>
    <row r="49" spans="1:2" x14ac:dyDescent="0.25">
      <c r="A49" s="34">
        <v>48</v>
      </c>
      <c r="B49" s="40" t="s">
        <v>216</v>
      </c>
    </row>
    <row r="50" spans="1:2" x14ac:dyDescent="0.25">
      <c r="A50" s="34">
        <v>49</v>
      </c>
      <c r="B50" s="40" t="s">
        <v>222</v>
      </c>
    </row>
    <row r="51" spans="1:2" x14ac:dyDescent="0.25">
      <c r="A51" s="34">
        <v>50</v>
      </c>
      <c r="B51" s="40" t="s">
        <v>225</v>
      </c>
    </row>
    <row r="52" spans="1:2" x14ac:dyDescent="0.25">
      <c r="A52" s="34">
        <v>51</v>
      </c>
      <c r="B52" s="41" t="s">
        <v>233</v>
      </c>
    </row>
    <row r="53" spans="1:2" x14ac:dyDescent="0.25">
      <c r="A53" s="34">
        <v>52</v>
      </c>
      <c r="B53" s="42" t="s">
        <v>299</v>
      </c>
    </row>
    <row r="54" spans="1:2" x14ac:dyDescent="0.25">
      <c r="A54" s="34">
        <v>53</v>
      </c>
      <c r="B54" s="43" t="s">
        <v>300</v>
      </c>
    </row>
    <row r="55" spans="1:2" x14ac:dyDescent="0.25">
      <c r="A55" s="34">
        <v>54</v>
      </c>
      <c r="B55" s="43" t="s">
        <v>180</v>
      </c>
    </row>
    <row r="56" spans="1:2" ht="24" x14ac:dyDescent="0.25">
      <c r="A56" s="34">
        <v>55</v>
      </c>
      <c r="B56" s="43" t="s">
        <v>301</v>
      </c>
    </row>
    <row r="57" spans="1:2" x14ac:dyDescent="0.25">
      <c r="A57" s="34">
        <v>56</v>
      </c>
      <c r="B57" s="43" t="s">
        <v>193</v>
      </c>
    </row>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D14"/>
  <sheetViews>
    <sheetView workbookViewId="0">
      <selection activeCell="I15" sqref="I15"/>
    </sheetView>
  </sheetViews>
  <sheetFormatPr baseColWidth="10" defaultColWidth="11.42578125" defaultRowHeight="15" x14ac:dyDescent="0.25"/>
  <cols>
    <col min="1" max="1" width="30.85546875" customWidth="1"/>
    <col min="2" max="2" width="28.85546875" customWidth="1"/>
    <col min="3" max="3" width="22.85546875" customWidth="1"/>
    <col min="4" max="4" width="33.85546875" customWidth="1"/>
  </cols>
  <sheetData>
    <row r="3" spans="1:4" x14ac:dyDescent="0.25">
      <c r="A3" s="54"/>
      <c r="B3" s="54"/>
      <c r="C3" s="54"/>
      <c r="D3" s="55" t="s">
        <v>69</v>
      </c>
    </row>
    <row r="4" spans="1:4" x14ac:dyDescent="0.25">
      <c r="A4" s="443" t="s">
        <v>302</v>
      </c>
      <c r="B4" s="57" t="s">
        <v>303</v>
      </c>
      <c r="C4" s="51"/>
      <c r="D4" s="51"/>
    </row>
    <row r="5" spans="1:4" ht="105" x14ac:dyDescent="0.25">
      <c r="A5" s="444"/>
      <c r="B5" s="57" t="s">
        <v>304</v>
      </c>
      <c r="C5" s="51"/>
      <c r="D5" s="52" t="s">
        <v>305</v>
      </c>
    </row>
    <row r="6" spans="1:4" x14ac:dyDescent="0.25">
      <c r="A6" s="58" t="s">
        <v>306</v>
      </c>
      <c r="B6" s="59"/>
      <c r="C6" s="51"/>
      <c r="D6" s="53"/>
    </row>
    <row r="7" spans="1:4" x14ac:dyDescent="0.25">
      <c r="A7" s="443" t="s">
        <v>307</v>
      </c>
      <c r="B7" s="57" t="s">
        <v>308</v>
      </c>
      <c r="C7" s="51"/>
      <c r="D7" s="53" t="s">
        <v>309</v>
      </c>
    </row>
    <row r="8" spans="1:4" x14ac:dyDescent="0.25">
      <c r="A8" s="445"/>
      <c r="B8" s="57" t="s">
        <v>310</v>
      </c>
      <c r="C8" s="51"/>
      <c r="D8" s="53" t="s">
        <v>311</v>
      </c>
    </row>
    <row r="9" spans="1:4" x14ac:dyDescent="0.25">
      <c r="A9" s="445"/>
      <c r="B9" s="57" t="s">
        <v>312</v>
      </c>
      <c r="C9" s="51"/>
      <c r="D9" s="53" t="s">
        <v>313</v>
      </c>
    </row>
    <row r="10" spans="1:4" ht="30" x14ac:dyDescent="0.25">
      <c r="A10" s="445"/>
      <c r="B10" s="56" t="s">
        <v>314</v>
      </c>
      <c r="C10" s="57" t="e">
        <f>C9/#REF!</f>
        <v>#REF!</v>
      </c>
      <c r="D10" s="51"/>
    </row>
    <row r="11" spans="1:4" ht="30" x14ac:dyDescent="0.25">
      <c r="A11" s="445"/>
      <c r="B11" s="56" t="s">
        <v>315</v>
      </c>
      <c r="C11" s="57" t="e">
        <f>C7/#REF!</f>
        <v>#REF!</v>
      </c>
      <c r="D11" s="51"/>
    </row>
    <row r="12" spans="1:4" ht="60" x14ac:dyDescent="0.25">
      <c r="A12" s="445"/>
      <c r="B12" s="56" t="s">
        <v>316</v>
      </c>
      <c r="C12" s="57" t="e">
        <f>C8/#REF!</f>
        <v>#REF!</v>
      </c>
      <c r="D12" s="51"/>
    </row>
    <row r="13" spans="1:4" ht="30" x14ac:dyDescent="0.25">
      <c r="A13" s="445"/>
      <c r="B13" s="56" t="s">
        <v>317</v>
      </c>
      <c r="C13" s="57" t="e">
        <f>C8/#REF!</f>
        <v>#REF!</v>
      </c>
      <c r="D13" s="51"/>
    </row>
    <row r="14" spans="1:4" x14ac:dyDescent="0.25">
      <c r="A14" s="444"/>
      <c r="B14" s="56" t="s">
        <v>318</v>
      </c>
      <c r="C14" s="57" t="e">
        <f>C9/#REF!</f>
        <v>#REF!</v>
      </c>
      <c r="D14" s="51"/>
    </row>
  </sheetData>
  <mergeCells count="2">
    <mergeCell ref="A4:A5"/>
    <mergeCell ref="A7:A1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40"/>
  <sheetViews>
    <sheetView zoomScale="130" zoomScaleNormal="130" workbookViewId="0">
      <selection activeCell="L25" sqref="L25"/>
    </sheetView>
  </sheetViews>
  <sheetFormatPr baseColWidth="10" defaultColWidth="11.42578125" defaultRowHeight="15" x14ac:dyDescent="0.25"/>
  <cols>
    <col min="1" max="1" width="4.5703125" customWidth="1"/>
    <col min="2" max="2" width="4.42578125" customWidth="1"/>
    <col min="3" max="3" width="34.7109375" customWidth="1"/>
    <col min="4" max="4" width="12.5703125" customWidth="1"/>
    <col min="5" max="5" width="14.7109375" customWidth="1"/>
    <col min="6" max="6" width="19.28515625" customWidth="1"/>
  </cols>
  <sheetData>
    <row r="1" spans="1:6" ht="15.75" x14ac:dyDescent="0.25">
      <c r="A1" s="21" t="s">
        <v>21</v>
      </c>
    </row>
    <row r="2" spans="1:6" ht="15.75" thickBot="1" x14ac:dyDescent="0.3"/>
    <row r="3" spans="1:6" ht="21.75" customHeight="1" thickBot="1" x14ac:dyDescent="0.3">
      <c r="A3" s="195"/>
      <c r="B3" s="196"/>
      <c r="C3" s="197" t="s">
        <v>22</v>
      </c>
      <c r="D3" s="188" t="s">
        <v>23</v>
      </c>
      <c r="E3" s="188" t="s">
        <v>24</v>
      </c>
      <c r="F3" s="189" t="s">
        <v>25</v>
      </c>
    </row>
    <row r="4" spans="1:6" ht="39.75" customHeight="1" thickBot="1" x14ac:dyDescent="0.3">
      <c r="A4" s="364" t="s">
        <v>26</v>
      </c>
      <c r="B4" s="191" t="s">
        <v>27</v>
      </c>
      <c r="C4" s="192" t="s">
        <v>28</v>
      </c>
      <c r="D4" s="193">
        <v>0</v>
      </c>
      <c r="E4" s="193">
        <v>0</v>
      </c>
      <c r="F4" s="194">
        <f>E4-D4</f>
        <v>0</v>
      </c>
    </row>
    <row r="5" spans="1:6" ht="13.5" customHeight="1" x14ac:dyDescent="0.25">
      <c r="A5" s="365"/>
      <c r="B5" s="367" t="s">
        <v>29</v>
      </c>
      <c r="C5" s="190" t="s">
        <v>30</v>
      </c>
      <c r="D5" s="193"/>
      <c r="E5" s="193"/>
      <c r="F5" s="194">
        <f>E5-D5</f>
        <v>0</v>
      </c>
    </row>
    <row r="6" spans="1:6" ht="13.5" customHeight="1" x14ac:dyDescent="0.25">
      <c r="A6" s="365"/>
      <c r="B6" s="368"/>
      <c r="C6" s="198" t="s">
        <v>31</v>
      </c>
      <c r="D6" s="199"/>
      <c r="E6" s="199"/>
      <c r="F6" s="200">
        <f>E6-D6</f>
        <v>0</v>
      </c>
    </row>
    <row r="7" spans="1:6" ht="13.5" customHeight="1" x14ac:dyDescent="0.25">
      <c r="A7" s="365"/>
      <c r="B7" s="368"/>
      <c r="C7" s="198" t="s">
        <v>32</v>
      </c>
      <c r="D7" s="201" t="str">
        <f>IFERROR(D5/D6,"")</f>
        <v/>
      </c>
      <c r="E7" s="201" t="str">
        <f>IFERROR(E5/E6,"")</f>
        <v/>
      </c>
      <c r="F7" s="200"/>
    </row>
    <row r="8" spans="1:6" ht="13.5" customHeight="1" x14ac:dyDescent="0.25">
      <c r="A8" s="365"/>
      <c r="B8" s="368"/>
      <c r="C8" s="198" t="s">
        <v>33</v>
      </c>
      <c r="D8" s="202"/>
      <c r="E8" s="202"/>
      <c r="F8" s="203">
        <f>E8-D8</f>
        <v>0</v>
      </c>
    </row>
    <row r="9" spans="1:6" ht="13.5" customHeight="1" thickBot="1" x14ac:dyDescent="0.3">
      <c r="A9" s="365"/>
      <c r="B9" s="368"/>
      <c r="C9" s="198" t="s">
        <v>34</v>
      </c>
      <c r="D9" s="202" t="str">
        <f>IFERROR(D5/$D$15,"")</f>
        <v/>
      </c>
      <c r="E9" s="202" t="str">
        <f>IFERROR(E5/$E$15,"")</f>
        <v/>
      </c>
      <c r="F9" s="204"/>
    </row>
    <row r="10" spans="1:6" ht="13.5" customHeight="1" x14ac:dyDescent="0.25">
      <c r="A10" s="365"/>
      <c r="B10" s="369" t="s">
        <v>35</v>
      </c>
      <c r="C10" s="190" t="s">
        <v>36</v>
      </c>
      <c r="D10" s="193"/>
      <c r="E10" s="193"/>
      <c r="F10" s="194">
        <f>E10-D10</f>
        <v>0</v>
      </c>
    </row>
    <row r="11" spans="1:6" ht="13.5" customHeight="1" x14ac:dyDescent="0.25">
      <c r="A11" s="365"/>
      <c r="B11" s="370"/>
      <c r="C11" s="198" t="s">
        <v>31</v>
      </c>
      <c r="D11" s="199"/>
      <c r="E11" s="199"/>
      <c r="F11" s="200">
        <f>E11-D11</f>
        <v>0</v>
      </c>
    </row>
    <row r="12" spans="1:6" ht="13.5" customHeight="1" x14ac:dyDescent="0.25">
      <c r="A12" s="365"/>
      <c r="B12" s="370"/>
      <c r="C12" s="198" t="s">
        <v>37</v>
      </c>
      <c r="D12" s="201" t="str">
        <f>IFERROR(D10/D11,"")</f>
        <v/>
      </c>
      <c r="E12" s="201" t="str">
        <f>IFERROR(E10/E11,"")</f>
        <v/>
      </c>
      <c r="F12" s="200"/>
    </row>
    <row r="13" spans="1:6" ht="13.5" customHeight="1" x14ac:dyDescent="0.25">
      <c r="A13" s="365"/>
      <c r="B13" s="370"/>
      <c r="C13" s="198" t="s">
        <v>38</v>
      </c>
      <c r="D13" s="202"/>
      <c r="E13" s="202"/>
      <c r="F13" s="203">
        <f>E13-D13</f>
        <v>0</v>
      </c>
    </row>
    <row r="14" spans="1:6" ht="13.5" customHeight="1" thickBot="1" x14ac:dyDescent="0.3">
      <c r="A14" s="365"/>
      <c r="B14" s="370"/>
      <c r="C14" s="198" t="s">
        <v>34</v>
      </c>
      <c r="D14" s="202" t="str">
        <f>IFERROR(D10/$D$15,"")</f>
        <v/>
      </c>
      <c r="E14" s="202">
        <f>IFERROR(E10/$E$15,)</f>
        <v>0</v>
      </c>
      <c r="F14" s="204"/>
    </row>
    <row r="15" spans="1:6" ht="22.5" x14ac:dyDescent="0.25">
      <c r="A15" s="365"/>
      <c r="B15" s="371" t="s">
        <v>39</v>
      </c>
      <c r="C15" s="44" t="s">
        <v>40</v>
      </c>
      <c r="D15" s="5">
        <f>D4+D5+D10</f>
        <v>0</v>
      </c>
      <c r="E15" s="5">
        <f>E4+E5+E10</f>
        <v>0</v>
      </c>
      <c r="F15" s="6">
        <f>E15-D15</f>
        <v>0</v>
      </c>
    </row>
    <row r="16" spans="1:6" ht="18.75" customHeight="1" x14ac:dyDescent="0.25">
      <c r="A16" s="365"/>
      <c r="B16" s="372"/>
      <c r="C16" s="375" t="s">
        <v>41</v>
      </c>
      <c r="D16" s="345">
        <v>0</v>
      </c>
      <c r="E16" s="345">
        <v>0</v>
      </c>
      <c r="F16" s="60">
        <f>E16-D16</f>
        <v>0</v>
      </c>
    </row>
    <row r="17" spans="1:10" ht="72" customHeight="1" x14ac:dyDescent="0.25">
      <c r="A17" s="365"/>
      <c r="B17" s="372"/>
      <c r="C17" s="376"/>
      <c r="D17" s="346"/>
      <c r="E17" s="346"/>
      <c r="F17" s="47" t="s">
        <v>42</v>
      </c>
    </row>
    <row r="18" spans="1:10" x14ac:dyDescent="0.25">
      <c r="A18" s="365"/>
      <c r="B18" s="372"/>
      <c r="C18" s="13" t="s">
        <v>43</v>
      </c>
      <c r="D18" s="111" t="s">
        <v>44</v>
      </c>
      <c r="E18" s="208" t="str">
        <f>IFERROR(E4/E15,"")</f>
        <v/>
      </c>
      <c r="F18" s="8"/>
    </row>
    <row r="19" spans="1:10" ht="33.75" x14ac:dyDescent="0.25">
      <c r="A19" s="365"/>
      <c r="B19" s="372"/>
      <c r="C19" s="13" t="s">
        <v>45</v>
      </c>
      <c r="D19" s="49">
        <f>IFERROR((D4+D5)/D15,0)</f>
        <v>0</v>
      </c>
      <c r="E19" s="49" t="str">
        <f>IFERROR((E4+E5)/E15,"")</f>
        <v/>
      </c>
      <c r="F19" s="50" t="e">
        <f>E19-D19</f>
        <v>#VALUE!</v>
      </c>
    </row>
    <row r="20" spans="1:10" ht="27.75" customHeight="1" x14ac:dyDescent="0.25">
      <c r="A20" s="365"/>
      <c r="B20" s="372"/>
      <c r="C20" s="377" t="s">
        <v>319</v>
      </c>
      <c r="D20" s="379">
        <f>D4/0.9*0.201*$H$21+D4/0.9*0.272*$I$21+D4/0.9*0.345*$J$21</f>
        <v>0</v>
      </c>
      <c r="E20" s="379">
        <f>E4/0.9*0.201*$H$21+E4/0.9*0.272*$I$21+E4/0.9*0.345*$J$21</f>
        <v>0</v>
      </c>
      <c r="F20" s="381">
        <f>E20-D20</f>
        <v>0</v>
      </c>
      <c r="G20" s="254" t="s">
        <v>46</v>
      </c>
      <c r="H20" s="255" t="s">
        <v>47</v>
      </c>
      <c r="I20" s="255" t="s">
        <v>48</v>
      </c>
      <c r="J20" s="255" t="s">
        <v>49</v>
      </c>
    </row>
    <row r="21" spans="1:10" ht="36.75" customHeight="1" x14ac:dyDescent="0.25">
      <c r="A21" s="365"/>
      <c r="B21" s="373"/>
      <c r="C21" s="378"/>
      <c r="D21" s="380"/>
      <c r="E21" s="380"/>
      <c r="F21" s="382"/>
      <c r="G21" s="254" t="s">
        <v>50</v>
      </c>
      <c r="H21" s="256">
        <v>1</v>
      </c>
      <c r="I21" s="256">
        <v>0</v>
      </c>
      <c r="J21" s="256">
        <v>0</v>
      </c>
    </row>
    <row r="22" spans="1:10" ht="23.25" customHeight="1" thickBot="1" x14ac:dyDescent="0.3">
      <c r="A22" s="366"/>
      <c r="B22" s="374"/>
      <c r="C22" s="9" t="s">
        <v>51</v>
      </c>
      <c r="D22" s="10"/>
      <c r="E22" s="61"/>
      <c r="F22" s="11"/>
    </row>
    <row r="23" spans="1:10" ht="22.5" customHeight="1" x14ac:dyDescent="0.25">
      <c r="A23" s="347" t="s">
        <v>52</v>
      </c>
      <c r="B23" s="348"/>
      <c r="C23" s="205"/>
      <c r="D23" s="45" t="s">
        <v>23</v>
      </c>
      <c r="E23" s="45" t="s">
        <v>24</v>
      </c>
      <c r="F23" s="46" t="s">
        <v>53</v>
      </c>
    </row>
    <row r="24" spans="1:10" ht="13.5" customHeight="1" x14ac:dyDescent="0.25">
      <c r="A24" s="349"/>
      <c r="B24" s="350"/>
      <c r="C24" s="110" t="s">
        <v>54</v>
      </c>
      <c r="D24" s="16"/>
      <c r="E24" s="16"/>
      <c r="F24" s="17"/>
    </row>
    <row r="25" spans="1:10" ht="13.5" customHeight="1" x14ac:dyDescent="0.25">
      <c r="A25" s="349"/>
      <c r="B25" s="350"/>
      <c r="C25" s="62" t="s">
        <v>55</v>
      </c>
      <c r="D25" s="7"/>
      <c r="E25" s="7">
        <v>5000</v>
      </c>
      <c r="F25" s="48">
        <f>E25-D25</f>
        <v>5000</v>
      </c>
    </row>
    <row r="26" spans="1:10" ht="13.5" customHeight="1" x14ac:dyDescent="0.25">
      <c r="A26" s="349"/>
      <c r="B26" s="350"/>
      <c r="C26" s="206" t="s">
        <v>56</v>
      </c>
      <c r="D26" s="12"/>
      <c r="E26" s="12"/>
      <c r="F26" s="8"/>
    </row>
    <row r="27" spans="1:10" ht="13.5" customHeight="1" x14ac:dyDescent="0.25">
      <c r="A27" s="349"/>
      <c r="B27" s="350"/>
      <c r="C27" s="206" t="s">
        <v>57</v>
      </c>
      <c r="D27" s="12"/>
      <c r="E27" s="12"/>
      <c r="F27" s="8"/>
    </row>
    <row r="28" spans="1:10" ht="13.5" customHeight="1" x14ac:dyDescent="0.25">
      <c r="A28" s="349"/>
      <c r="B28" s="350"/>
      <c r="C28" s="206" t="s">
        <v>58</v>
      </c>
      <c r="D28" s="12"/>
      <c r="E28" s="12"/>
      <c r="F28" s="8"/>
    </row>
    <row r="29" spans="1:10" ht="13.5" customHeight="1" x14ac:dyDescent="0.25">
      <c r="A29" s="349"/>
      <c r="B29" s="350"/>
      <c r="C29" s="62" t="s">
        <v>59</v>
      </c>
      <c r="D29" s="7"/>
      <c r="E29" s="7"/>
      <c r="F29" s="8">
        <f>E29-D29</f>
        <v>0</v>
      </c>
    </row>
    <row r="30" spans="1:10" ht="13.5" customHeight="1" x14ac:dyDescent="0.25">
      <c r="A30" s="349"/>
      <c r="B30" s="350"/>
      <c r="C30" s="62" t="s">
        <v>60</v>
      </c>
      <c r="D30" s="7"/>
      <c r="E30" s="7">
        <f>IFERROR(E19*E29,)</f>
        <v>0</v>
      </c>
      <c r="F30" s="8">
        <f>E30-D30</f>
        <v>0</v>
      </c>
    </row>
    <row r="31" spans="1:10" ht="21" customHeight="1" x14ac:dyDescent="0.25">
      <c r="A31" s="349"/>
      <c r="B31" s="350"/>
      <c r="C31" s="62" t="s">
        <v>61</v>
      </c>
      <c r="D31" s="7"/>
      <c r="E31" s="7"/>
      <c r="F31" s="47" t="str">
        <f>E31-D31&amp;" sous stations supplémentaires"</f>
        <v>0 sous stations supplémentaires</v>
      </c>
    </row>
    <row r="32" spans="1:10" ht="13.5" customHeight="1" x14ac:dyDescent="0.25">
      <c r="A32" s="349"/>
      <c r="B32" s="350"/>
      <c r="C32" s="62" t="s">
        <v>62</v>
      </c>
      <c r="D32" s="12"/>
      <c r="E32" s="12"/>
      <c r="F32" s="8"/>
    </row>
    <row r="33" spans="1:6" ht="13.5" customHeight="1" x14ac:dyDescent="0.25">
      <c r="A33" s="349"/>
      <c r="B33" s="350"/>
      <c r="C33" s="62" t="s">
        <v>63</v>
      </c>
      <c r="D33" s="12"/>
      <c r="E33" s="12"/>
      <c r="F33" s="8" t="str">
        <f>E33-D33&amp;" eq logts supplémentaires"</f>
        <v>0 eq logts supplémentaires</v>
      </c>
    </row>
    <row r="34" spans="1:6" ht="9.75" customHeight="1" x14ac:dyDescent="0.25">
      <c r="A34" s="349"/>
      <c r="B34" s="350"/>
      <c r="C34" s="353" t="s">
        <v>64</v>
      </c>
      <c r="D34" s="14"/>
      <c r="E34" s="14">
        <f>E29/E25</f>
        <v>0</v>
      </c>
      <c r="F34" s="15">
        <f>F29/F25</f>
        <v>0</v>
      </c>
    </row>
    <row r="35" spans="1:6" ht="12" customHeight="1" x14ac:dyDescent="0.25">
      <c r="A35" s="349"/>
      <c r="B35" s="350"/>
      <c r="C35" s="354"/>
      <c r="D35" s="355" t="s">
        <v>65</v>
      </c>
      <c r="E35" s="356"/>
      <c r="F35" s="357"/>
    </row>
    <row r="36" spans="1:6" ht="21.75" customHeight="1" x14ac:dyDescent="0.25">
      <c r="A36" s="349"/>
      <c r="B36" s="350"/>
      <c r="C36" s="63" t="s">
        <v>66</v>
      </c>
      <c r="D36" s="14"/>
      <c r="E36" s="14">
        <f>E30/E25</f>
        <v>0</v>
      </c>
      <c r="F36" s="15">
        <f>E36-D36</f>
        <v>0</v>
      </c>
    </row>
    <row r="37" spans="1:6" ht="13.5" customHeight="1" x14ac:dyDescent="0.25">
      <c r="A37" s="349"/>
      <c r="B37" s="350"/>
      <c r="C37" s="62" t="s">
        <v>67</v>
      </c>
      <c r="D37" s="207"/>
      <c r="E37" s="207" t="e">
        <f>E29/E15</f>
        <v>#DIV/0!</v>
      </c>
      <c r="F37" s="8"/>
    </row>
    <row r="38" spans="1:6" ht="13.5" customHeight="1" x14ac:dyDescent="0.25">
      <c r="A38" s="349"/>
      <c r="B38" s="350"/>
      <c r="C38" s="64" t="s">
        <v>68</v>
      </c>
      <c r="D38" s="358">
        <v>2016</v>
      </c>
      <c r="E38" s="359"/>
      <c r="F38" s="360"/>
    </row>
    <row r="39" spans="1:6" ht="16.5" customHeight="1" thickBot="1" x14ac:dyDescent="0.3">
      <c r="A39" s="351"/>
      <c r="B39" s="352"/>
      <c r="C39" s="65" t="s">
        <v>69</v>
      </c>
      <c r="D39" s="361"/>
      <c r="E39" s="362"/>
      <c r="F39" s="363"/>
    </row>
    <row r="40" spans="1:6" ht="24" customHeight="1" x14ac:dyDescent="0.25"/>
  </sheetData>
  <mergeCells count="16">
    <mergeCell ref="D16:D17"/>
    <mergeCell ref="E16:E17"/>
    <mergeCell ref="A23:B39"/>
    <mergeCell ref="C34:C35"/>
    <mergeCell ref="D35:F35"/>
    <mergeCell ref="D38:F38"/>
    <mergeCell ref="D39:F39"/>
    <mergeCell ref="A4:A22"/>
    <mergeCell ref="B5:B9"/>
    <mergeCell ref="B10:B14"/>
    <mergeCell ref="B15:B22"/>
    <mergeCell ref="C16:C17"/>
    <mergeCell ref="C20:C21"/>
    <mergeCell ref="D20:D21"/>
    <mergeCell ref="E20:E21"/>
    <mergeCell ref="F20:F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C176"/>
  <sheetViews>
    <sheetView zoomScale="115" zoomScaleNormal="115" workbookViewId="0">
      <selection activeCell="K33" sqref="K33"/>
    </sheetView>
  </sheetViews>
  <sheetFormatPr baseColWidth="10" defaultColWidth="11.42578125" defaultRowHeight="15" x14ac:dyDescent="0.25"/>
  <cols>
    <col min="1" max="2" width="12.85546875" customWidth="1"/>
    <col min="3" max="3" width="13.5703125" customWidth="1"/>
    <col min="4" max="4" width="11.140625" customWidth="1"/>
    <col min="5" max="5" width="10.7109375" customWidth="1"/>
    <col min="6" max="6" width="11.28515625" customWidth="1"/>
    <col min="7" max="7" width="9.28515625" customWidth="1"/>
    <col min="8" max="8" width="9.5703125" customWidth="1"/>
    <col min="9" max="9" width="10" customWidth="1"/>
    <col min="10" max="10" width="15.7109375" customWidth="1"/>
    <col min="11" max="11" width="14.28515625" customWidth="1"/>
    <col min="12" max="12" width="11.28515625" customWidth="1"/>
    <col min="13" max="13" width="6.42578125" customWidth="1"/>
    <col min="14" max="14" width="8.140625" customWidth="1"/>
    <col min="15" max="15" width="8.85546875" customWidth="1"/>
    <col min="16" max="16" width="17.140625" customWidth="1"/>
    <col min="17" max="17" width="18.42578125" customWidth="1"/>
    <col min="18" max="18" width="19.5703125" customWidth="1"/>
  </cols>
  <sheetData>
    <row r="1" spans="1:29" ht="15.75" x14ac:dyDescent="0.25">
      <c r="A1" s="231" t="s">
        <v>70</v>
      </c>
      <c r="B1" s="232"/>
      <c r="C1" s="232"/>
      <c r="D1" s="232"/>
      <c r="E1" s="232"/>
      <c r="F1" s="232"/>
      <c r="G1" s="232"/>
      <c r="H1" s="232"/>
      <c r="I1" s="232"/>
      <c r="J1" s="232"/>
      <c r="K1" s="232"/>
      <c r="L1" s="232"/>
      <c r="M1" s="232"/>
      <c r="N1" s="232"/>
      <c r="O1" s="232"/>
      <c r="P1" s="51" t="s">
        <v>409</v>
      </c>
      <c r="Q1" s="304" t="s">
        <v>327</v>
      </c>
      <c r="R1" s="67" t="s">
        <v>410</v>
      </c>
      <c r="S1" s="67"/>
      <c r="T1" s="67"/>
      <c r="U1" s="67"/>
      <c r="V1" s="67"/>
      <c r="W1" s="67"/>
      <c r="X1" s="67"/>
      <c r="Y1" s="67"/>
      <c r="Z1" s="67"/>
      <c r="AA1" s="67"/>
      <c r="AB1" s="67"/>
      <c r="AC1" s="67"/>
    </row>
    <row r="2" spans="1:29" ht="16.5" thickBot="1" x14ac:dyDescent="0.3">
      <c r="A2" s="69" t="s">
        <v>71</v>
      </c>
      <c r="B2" s="232"/>
      <c r="C2" s="232"/>
      <c r="D2" s="232"/>
      <c r="E2" s="232"/>
      <c r="F2" s="232"/>
      <c r="G2" s="232"/>
      <c r="H2" s="232"/>
      <c r="I2" s="232"/>
      <c r="J2" s="232"/>
      <c r="K2" s="232"/>
      <c r="L2" s="232"/>
      <c r="M2" s="232"/>
      <c r="N2" s="232"/>
      <c r="O2" s="232"/>
      <c r="P2" s="51" t="s">
        <v>411</v>
      </c>
      <c r="Q2" s="304" t="s">
        <v>336</v>
      </c>
      <c r="S2" s="67"/>
      <c r="T2" s="67"/>
      <c r="U2" s="67"/>
      <c r="V2" s="67"/>
      <c r="W2" s="67"/>
      <c r="X2" s="67"/>
      <c r="Y2" s="67"/>
      <c r="Z2" s="67"/>
      <c r="AA2" s="67"/>
      <c r="AB2" s="67"/>
      <c r="AC2" s="67"/>
    </row>
    <row r="3" spans="1:29" ht="105.75" customHeight="1" x14ac:dyDescent="0.25">
      <c r="A3" s="233" t="s">
        <v>72</v>
      </c>
      <c r="B3" s="233" t="s">
        <v>73</v>
      </c>
      <c r="C3" s="233" t="s">
        <v>74</v>
      </c>
      <c r="D3" s="233" t="s">
        <v>75</v>
      </c>
      <c r="E3" s="233" t="s">
        <v>76</v>
      </c>
      <c r="F3" s="233" t="s">
        <v>77</v>
      </c>
      <c r="G3" s="233" t="s">
        <v>78</v>
      </c>
      <c r="H3" s="233" t="s">
        <v>79</v>
      </c>
      <c r="I3" s="234" t="s">
        <v>80</v>
      </c>
      <c r="J3" s="235" t="s">
        <v>81</v>
      </c>
      <c r="K3" s="236" t="s">
        <v>82</v>
      </c>
      <c r="L3" s="236" t="s">
        <v>83</v>
      </c>
      <c r="M3" s="233" t="s">
        <v>84</v>
      </c>
      <c r="N3" s="233" t="s">
        <v>85</v>
      </c>
      <c r="O3" s="233" t="s">
        <v>86</v>
      </c>
      <c r="P3" s="262" t="s">
        <v>320</v>
      </c>
      <c r="Q3" s="262" t="s">
        <v>321</v>
      </c>
      <c r="R3" s="233" t="s">
        <v>408</v>
      </c>
      <c r="T3" s="67"/>
      <c r="U3" s="67"/>
      <c r="V3" s="67"/>
      <c r="W3" s="67"/>
      <c r="X3" s="67"/>
      <c r="Y3" s="67"/>
      <c r="Z3" s="67"/>
      <c r="AA3" s="67"/>
      <c r="AB3" s="67"/>
      <c r="AC3" s="67"/>
    </row>
    <row r="4" spans="1:29" x14ac:dyDescent="0.25">
      <c r="A4" s="237" t="s">
        <v>87</v>
      </c>
      <c r="B4" s="237" t="s">
        <v>88</v>
      </c>
      <c r="C4" s="237" t="s">
        <v>89</v>
      </c>
      <c r="D4" s="237" t="s">
        <v>90</v>
      </c>
      <c r="E4" s="238">
        <v>2012</v>
      </c>
      <c r="F4" s="237" t="s">
        <v>91</v>
      </c>
      <c r="G4" s="241"/>
      <c r="H4" s="241"/>
      <c r="I4" s="241"/>
      <c r="J4" s="241"/>
      <c r="K4" s="241"/>
      <c r="L4" s="241"/>
      <c r="M4" s="241"/>
      <c r="N4" s="241"/>
      <c r="O4" s="241"/>
      <c r="P4" s="241"/>
      <c r="Q4" s="241"/>
      <c r="R4" s="239">
        <f>VLOOKUP(F4,'[2]Données efficacité energétique'!$A$5:$M$13,2,FALSE)*(VLOOKUP(F4,'[2]Données efficacité energétique'!$A$5:$M$13,HLOOKUP($Q$1,'[2]Données efficacité energétique'!$C$2:$M$3,2,FALSE),FALSE)+VLOOKUP(F4,'[2]Données efficacité energétique'!$A$5:$M$13,HLOOKUP($Q$2,'[2]Données efficacité energétique'!$C$2:$M$3,2,FALSE),FALSE))*H4/1000</f>
        <v>0</v>
      </c>
      <c r="S4" s="302" t="str">
        <f t="shared" ref="S4:S7" si="0">IFERROR(IF(L4/K4&gt;0.3,"Vigilance ECS ","")&amp; IF(K4&gt;R4,"faible efficacité énergétique",""), IF(K4&gt;R4,"faible efficacité énergétique",""))</f>
        <v/>
      </c>
      <c r="T4" s="67"/>
      <c r="U4" s="67"/>
      <c r="V4" s="67"/>
      <c r="W4" s="67"/>
      <c r="X4" s="67"/>
      <c r="Y4" s="67"/>
      <c r="Z4" s="67"/>
      <c r="AA4" s="67"/>
      <c r="AB4" s="67"/>
      <c r="AC4" s="67"/>
    </row>
    <row r="5" spans="1:29" ht="11.25" customHeight="1" x14ac:dyDescent="0.25">
      <c r="A5" s="237" t="s">
        <v>92</v>
      </c>
      <c r="B5" s="237"/>
      <c r="C5" s="237"/>
      <c r="D5" s="237"/>
      <c r="E5" s="237"/>
      <c r="F5" s="237"/>
      <c r="G5" s="237"/>
      <c r="H5" s="237"/>
      <c r="I5" s="237"/>
      <c r="J5" s="237"/>
      <c r="K5" s="239"/>
      <c r="L5" s="239"/>
      <c r="M5" s="237"/>
      <c r="N5" s="237" t="e">
        <f t="shared" ref="N5:N8" si="1">J5/H5</f>
        <v>#DIV/0!</v>
      </c>
      <c r="O5" s="237"/>
      <c r="P5" s="241"/>
      <c r="Q5" s="241"/>
      <c r="R5" s="239" t="e">
        <f>VLOOKUP(F5,'[2]Données efficacité energétique'!$A$5:$M$13,2,FALSE)*(VLOOKUP(F5,'[2]Données efficacité energétique'!$A$5:$M$13,HLOOKUP($Q$1,'[2]Données efficacité energétique'!$C$2:$M$3,2,FALSE),FALSE)+VLOOKUP(F5,'[2]Données efficacité energétique'!$A$5:$M$13,HLOOKUP($Q$2,'[2]Données efficacité energétique'!$C$2:$M$3,2,FALSE),FALSE))*H5/1000</f>
        <v>#N/A</v>
      </c>
      <c r="S5" s="302" t="e">
        <f t="shared" si="0"/>
        <v>#N/A</v>
      </c>
      <c r="T5" s="67"/>
      <c r="U5" s="67"/>
      <c r="V5" s="67"/>
      <c r="W5" s="67"/>
      <c r="X5" s="67"/>
      <c r="Y5" s="67"/>
      <c r="Z5" s="67"/>
      <c r="AA5" s="67"/>
      <c r="AB5" s="67"/>
      <c r="AC5" s="67"/>
    </row>
    <row r="6" spans="1:29" ht="31.5" customHeight="1" x14ac:dyDescent="0.25">
      <c r="A6" s="237" t="s">
        <v>93</v>
      </c>
      <c r="B6" s="237" t="s">
        <v>94</v>
      </c>
      <c r="C6" s="237" t="s">
        <v>95</v>
      </c>
      <c r="D6" s="237" t="s">
        <v>90</v>
      </c>
      <c r="E6" s="238">
        <v>2014</v>
      </c>
      <c r="F6" s="237" t="s">
        <v>96</v>
      </c>
      <c r="G6" s="239"/>
      <c r="H6" s="239"/>
      <c r="I6" s="237"/>
      <c r="J6" s="237"/>
      <c r="K6" s="239"/>
      <c r="L6" s="239"/>
      <c r="M6" s="237"/>
      <c r="N6" s="237" t="e">
        <f t="shared" si="1"/>
        <v>#DIV/0!</v>
      </c>
      <c r="O6" s="237"/>
      <c r="P6" s="241"/>
      <c r="Q6" s="241"/>
      <c r="R6" s="239" t="e">
        <f>VLOOKUP(F6,'[2]Données efficacité energétique'!$A$5:$M$13,2,FALSE)*(VLOOKUP(F6,'[2]Données efficacité energétique'!$A$5:$M$13,HLOOKUP($Q$1,'[2]Données efficacité energétique'!$C$2:$M$3,2,FALSE),FALSE)+VLOOKUP(F6,'[2]Données efficacité energétique'!$A$5:$M$13,HLOOKUP($Q$2,'[2]Données efficacité energétique'!$C$2:$M$3,2,FALSE),FALSE))*H6/1000</f>
        <v>#N/A</v>
      </c>
      <c r="S6" s="302" t="e">
        <f t="shared" si="0"/>
        <v>#N/A</v>
      </c>
      <c r="T6" s="67"/>
      <c r="U6" s="67"/>
      <c r="V6" s="67"/>
      <c r="W6" s="67"/>
      <c r="X6" s="67"/>
      <c r="Y6" s="67"/>
      <c r="Z6" s="67"/>
      <c r="AA6" s="67"/>
      <c r="AB6" s="67"/>
      <c r="AC6" s="67"/>
    </row>
    <row r="7" spans="1:29" ht="24.75" customHeight="1" x14ac:dyDescent="0.25">
      <c r="A7" s="237"/>
      <c r="B7" s="237" t="s">
        <v>97</v>
      </c>
      <c r="C7" s="237" t="s">
        <v>98</v>
      </c>
      <c r="D7" s="237" t="s">
        <v>99</v>
      </c>
      <c r="E7" s="238">
        <v>2014</v>
      </c>
      <c r="F7" s="237" t="s">
        <v>100</v>
      </c>
      <c r="G7" s="237"/>
      <c r="H7" s="237"/>
      <c r="I7" s="237"/>
      <c r="J7" s="237"/>
      <c r="K7" s="239"/>
      <c r="L7" s="239"/>
      <c r="M7" s="237"/>
      <c r="N7" s="237" t="e">
        <f t="shared" si="1"/>
        <v>#DIV/0!</v>
      </c>
      <c r="O7" s="237"/>
      <c r="P7" s="241"/>
      <c r="Q7" s="241"/>
      <c r="R7" s="239" t="e">
        <f>VLOOKUP(F7,'[2]Données efficacité energétique'!$A$5:$M$13,2,FALSE)*(VLOOKUP(F7,'[2]Données efficacité energétique'!$A$5:$M$13,HLOOKUP($Q$1,'[2]Données efficacité energétique'!$C$2:$M$3,2,FALSE),FALSE)+VLOOKUP(F7,'[2]Données efficacité energétique'!$A$5:$M$13,HLOOKUP($Q$2,'[2]Données efficacité energétique'!$C$2:$M$3,2,FALSE),FALSE))*H7/1000</f>
        <v>#N/A</v>
      </c>
      <c r="S7" s="302" t="e">
        <f t="shared" si="0"/>
        <v>#N/A</v>
      </c>
      <c r="T7" s="67"/>
      <c r="U7" s="67"/>
      <c r="V7" s="67"/>
      <c r="W7" s="67"/>
      <c r="X7" s="67"/>
      <c r="Y7" s="67"/>
      <c r="Z7" s="67"/>
      <c r="AA7" s="67"/>
      <c r="AB7" s="67"/>
      <c r="AC7" s="67"/>
    </row>
    <row r="8" spans="1:29" ht="24.75" customHeight="1" x14ac:dyDescent="0.25">
      <c r="A8" s="237"/>
      <c r="B8" s="237"/>
      <c r="C8" s="237"/>
      <c r="D8" s="237"/>
      <c r="E8" s="238"/>
      <c r="F8" s="237"/>
      <c r="G8" s="237"/>
      <c r="H8" s="237"/>
      <c r="I8" s="237"/>
      <c r="J8" s="237"/>
      <c r="K8" s="239"/>
      <c r="L8" s="239"/>
      <c r="M8" s="237"/>
      <c r="N8" s="237" t="e">
        <f t="shared" si="1"/>
        <v>#DIV/0!</v>
      </c>
      <c r="O8" s="237"/>
      <c r="P8" s="241"/>
      <c r="Q8" s="241"/>
      <c r="R8" s="239" t="e">
        <f>VLOOKUP(F8,'[2]Données efficacité energétique'!$A$5:$M$13,2,FALSE)*(VLOOKUP(F8,'[2]Données efficacité energétique'!$A$5:$M$13,HLOOKUP($Q$1,'[2]Données efficacité energétique'!$C$2:$M$3,2,FALSE),FALSE)+VLOOKUP(F8,'[2]Données efficacité energétique'!$A$5:$M$13,HLOOKUP($Q$2,'[2]Données efficacité energétique'!$C$2:$M$3,2,FALSE),FALSE))*H8/1000</f>
        <v>#N/A</v>
      </c>
      <c r="S8" s="302" t="e">
        <f>IFERROR(IF(L8/K8&gt;0.3,"Vigilance ECS ","")&amp; IF(K8&gt;R8,"faible efficacité énergétique",""), IF(K8&gt;R8,"faible efficacité énergétique",""))</f>
        <v>#N/A</v>
      </c>
      <c r="T8" s="67"/>
      <c r="U8" s="67"/>
      <c r="V8" s="67"/>
      <c r="W8" s="67"/>
      <c r="X8" s="67"/>
      <c r="Y8" s="67"/>
      <c r="Z8" s="67"/>
      <c r="AA8" s="67"/>
      <c r="AB8" s="67"/>
      <c r="AC8" s="67"/>
    </row>
    <row r="9" spans="1:29" x14ac:dyDescent="0.25">
      <c r="A9" s="233" t="s">
        <v>101</v>
      </c>
      <c r="B9" s="233"/>
      <c r="C9" s="233"/>
      <c r="D9" s="233"/>
      <c r="E9" s="233"/>
      <c r="F9" s="233"/>
      <c r="G9" s="233"/>
      <c r="H9" s="233"/>
      <c r="I9" s="234"/>
      <c r="J9" s="240"/>
      <c r="K9" s="236"/>
      <c r="L9" s="236"/>
      <c r="M9" s="233"/>
      <c r="N9" s="233"/>
      <c r="O9" s="233"/>
      <c r="P9" s="263">
        <f>SUM(P4:P8)</f>
        <v>0</v>
      </c>
      <c r="Q9" s="263">
        <f>SUM(Q4:Q8)</f>
        <v>0</v>
      </c>
      <c r="R9" s="236" t="e">
        <f>R4+R8</f>
        <v>#N/A</v>
      </c>
      <c r="S9" s="302" t="e">
        <f>IFERROR(IF(L9/K9&gt;0.3,"Vigilance ECS ","")&amp; IF(K9&gt;R9,"faible efficacité énergétique",""), IF(K9&gt;R9,"faible efficacité énergétique",""))</f>
        <v>#N/A</v>
      </c>
      <c r="T9" s="67"/>
      <c r="U9" s="67"/>
      <c r="V9" s="67"/>
      <c r="W9" s="67"/>
      <c r="X9" s="67"/>
      <c r="Y9" s="67"/>
      <c r="Z9" s="67"/>
      <c r="AA9" s="67"/>
      <c r="AB9" s="67"/>
      <c r="AC9" s="67"/>
    </row>
    <row r="10" spans="1:29" ht="15.75" thickBot="1" x14ac:dyDescent="0.3">
      <c r="A10" s="232"/>
      <c r="B10" s="232"/>
      <c r="C10" s="232"/>
      <c r="D10" s="232"/>
      <c r="E10" s="232"/>
      <c r="F10" s="232"/>
      <c r="G10" s="232"/>
      <c r="H10" s="232"/>
      <c r="I10" s="232"/>
      <c r="J10" s="232"/>
      <c r="K10" s="232"/>
      <c r="L10" s="232"/>
      <c r="M10" s="232"/>
      <c r="N10" s="232"/>
      <c r="O10" s="232"/>
      <c r="P10" s="232"/>
      <c r="Q10" s="232"/>
      <c r="R10" s="67"/>
      <c r="S10" s="67"/>
      <c r="T10" s="67"/>
      <c r="U10" s="67"/>
      <c r="V10" s="67"/>
      <c r="W10" s="67"/>
      <c r="X10" s="67"/>
      <c r="Y10" s="67"/>
      <c r="Z10" s="67"/>
      <c r="AA10" s="67"/>
      <c r="AB10" s="67"/>
      <c r="AC10" s="67"/>
    </row>
    <row r="11" spans="1:29" x14ac:dyDescent="0.25">
      <c r="A11" s="265"/>
      <c r="B11" s="266"/>
      <c r="C11" s="267"/>
      <c r="D11" s="267"/>
      <c r="E11" s="267"/>
      <c r="F11" s="268" t="s">
        <v>322</v>
      </c>
      <c r="G11" s="269"/>
      <c r="H11" s="232"/>
      <c r="I11" s="232"/>
      <c r="J11" s="232"/>
      <c r="K11" s="232"/>
      <c r="L11" s="232"/>
      <c r="M11" s="232"/>
      <c r="N11" s="232"/>
      <c r="O11" s="232"/>
      <c r="P11" s="232"/>
      <c r="Q11" s="232"/>
      <c r="R11" s="67"/>
      <c r="S11" s="67"/>
      <c r="T11" s="67"/>
      <c r="U11" s="67"/>
      <c r="V11" s="67"/>
      <c r="W11" s="67"/>
      <c r="X11" s="67"/>
      <c r="Y11" s="67"/>
      <c r="Z11" s="67"/>
      <c r="AA11" s="67"/>
      <c r="AB11" s="67"/>
      <c r="AC11" s="67"/>
    </row>
    <row r="12" spans="1:29" ht="15.75" thickBot="1" x14ac:dyDescent="0.3">
      <c r="A12" s="270"/>
      <c r="B12" s="271"/>
      <c r="C12" s="272"/>
      <c r="D12" s="272"/>
      <c r="E12" s="272"/>
      <c r="F12" s="273" t="s">
        <v>323</v>
      </c>
      <c r="G12" s="274"/>
      <c r="H12" s="232"/>
      <c r="I12" s="232"/>
      <c r="J12" s="232"/>
      <c r="K12" s="232"/>
      <c r="L12" s="232"/>
      <c r="M12" s="232"/>
      <c r="N12" s="232"/>
      <c r="O12" s="232"/>
      <c r="P12" s="232"/>
      <c r="Q12" s="232"/>
      <c r="R12" s="67"/>
      <c r="S12" s="67"/>
      <c r="T12" s="67"/>
      <c r="U12" s="67"/>
      <c r="V12" s="67"/>
      <c r="W12" s="67"/>
      <c r="X12" s="67"/>
      <c r="Y12" s="67"/>
      <c r="Z12" s="67"/>
      <c r="AA12" s="67"/>
      <c r="AB12" s="67"/>
      <c r="AC12" s="67"/>
    </row>
    <row r="13" spans="1:29" ht="16.5" thickBot="1" x14ac:dyDescent="0.3">
      <c r="A13" s="69" t="s">
        <v>102</v>
      </c>
      <c r="B13" s="67"/>
      <c r="C13" s="67"/>
      <c r="D13" s="67"/>
      <c r="E13" s="67"/>
      <c r="F13" s="67"/>
      <c r="G13" s="67"/>
      <c r="H13" s="67"/>
      <c r="I13" s="67"/>
      <c r="J13" s="67"/>
      <c r="K13" s="67"/>
      <c r="L13" s="67"/>
      <c r="M13" s="67"/>
      <c r="N13" s="67"/>
      <c r="O13" s="67"/>
      <c r="P13" s="232"/>
      <c r="Q13" s="232"/>
      <c r="R13" s="67"/>
      <c r="S13" s="67"/>
      <c r="T13" s="67"/>
      <c r="U13" s="67"/>
      <c r="V13" s="67"/>
      <c r="W13" s="67"/>
      <c r="X13" s="67"/>
      <c r="Y13" s="67"/>
      <c r="Z13" s="67"/>
      <c r="AA13" s="67"/>
      <c r="AB13" s="67"/>
      <c r="AC13" s="67"/>
    </row>
    <row r="14" spans="1:29" ht="117.75" customHeight="1" x14ac:dyDescent="0.25">
      <c r="A14" s="233" t="s">
        <v>103</v>
      </c>
      <c r="B14" s="233" t="s">
        <v>72</v>
      </c>
      <c r="C14" s="233" t="s">
        <v>73</v>
      </c>
      <c r="D14" s="233" t="s">
        <v>74</v>
      </c>
      <c r="E14" s="233" t="s">
        <v>75</v>
      </c>
      <c r="F14" s="233" t="s">
        <v>76</v>
      </c>
      <c r="G14" s="233" t="s">
        <v>77</v>
      </c>
      <c r="H14" s="233" t="s">
        <v>78</v>
      </c>
      <c r="I14" s="233" t="s">
        <v>79</v>
      </c>
      <c r="J14" s="234" t="s">
        <v>80</v>
      </c>
      <c r="K14" s="235" t="s">
        <v>81</v>
      </c>
      <c r="L14" s="236" t="s">
        <v>82</v>
      </c>
      <c r="M14" s="236" t="s">
        <v>83</v>
      </c>
      <c r="N14" s="233" t="s">
        <v>84</v>
      </c>
      <c r="O14" s="233" t="s">
        <v>85</v>
      </c>
      <c r="P14" s="233" t="s">
        <v>86</v>
      </c>
      <c r="Q14" s="262" t="s">
        <v>320</v>
      </c>
      <c r="R14" s="262" t="s">
        <v>321</v>
      </c>
      <c r="S14" s="233" t="s">
        <v>408</v>
      </c>
      <c r="U14" s="67"/>
      <c r="V14" s="67"/>
      <c r="W14" s="67"/>
      <c r="X14" s="67"/>
      <c r="Y14" s="67"/>
      <c r="Z14" s="67"/>
      <c r="AA14" s="67"/>
      <c r="AB14" s="67"/>
      <c r="AC14" s="67"/>
    </row>
    <row r="15" spans="1:29" ht="22.5" x14ac:dyDescent="0.25">
      <c r="A15" s="241" t="s">
        <v>104</v>
      </c>
      <c r="B15" s="241" t="s">
        <v>87</v>
      </c>
      <c r="C15" s="241" t="s">
        <v>88</v>
      </c>
      <c r="D15" s="241" t="s">
        <v>89</v>
      </c>
      <c r="E15" s="241" t="s">
        <v>90</v>
      </c>
      <c r="F15" s="242">
        <v>2012</v>
      </c>
      <c r="G15" s="241" t="s">
        <v>91</v>
      </c>
      <c r="H15" s="241"/>
      <c r="I15" s="241"/>
      <c r="J15" s="241"/>
      <c r="K15" s="241"/>
      <c r="L15" s="241"/>
      <c r="M15" s="241"/>
      <c r="N15" s="241"/>
      <c r="O15" s="241"/>
      <c r="P15" s="241"/>
      <c r="Q15" s="241"/>
      <c r="R15" s="241"/>
      <c r="S15" s="239">
        <f>VLOOKUP(G15,'[2]Données efficacité energétique'!$A$5:$M$13,2,FALSE)*(VLOOKUP(G15,'[2]Données efficacité energétique'!$A$5:$M$13,HLOOKUP($Q$1,'[2]Données efficacité energétique'!$C$2:$M$3,2,FALSE),FALSE)+VLOOKUP(G15,'[2]Données efficacité energétique'!$A$5:$M$13,HLOOKUP($Q$2,'[2]Données efficacité energétique'!$C$2:$M$3,2,FALSE),FALSE))*I15/1000</f>
        <v>0</v>
      </c>
      <c r="T15" s="302" t="str">
        <f t="shared" ref="T15:T22" si="2">IFERROR(IF(M15/L15&gt;0.3,"Vigilance ECS ","")&amp; IF(L15&gt;S15,"faible efficacité énergétique",""), IF(L15&gt;S15,"faible efficacité énergétique",""))</f>
        <v/>
      </c>
      <c r="U15" s="67"/>
      <c r="V15" s="67"/>
      <c r="W15" s="67"/>
      <c r="X15" s="67"/>
      <c r="Y15" s="67"/>
      <c r="Z15" s="67"/>
      <c r="AA15" s="67"/>
      <c r="AB15" s="67"/>
      <c r="AC15" s="67"/>
    </row>
    <row r="16" spans="1:29" x14ac:dyDescent="0.25">
      <c r="A16" s="241" t="s">
        <v>104</v>
      </c>
      <c r="B16" s="241" t="s">
        <v>92</v>
      </c>
      <c r="C16" s="241"/>
      <c r="D16" s="241"/>
      <c r="E16" s="241"/>
      <c r="F16" s="241"/>
      <c r="G16" s="241"/>
      <c r="H16" s="241"/>
      <c r="I16" s="241"/>
      <c r="J16" s="241"/>
      <c r="K16" s="241"/>
      <c r="L16" s="243"/>
      <c r="M16" s="243"/>
      <c r="N16" s="241"/>
      <c r="O16" s="241" t="e">
        <f t="shared" ref="O16:O17" si="3">K16/I16</f>
        <v>#DIV/0!</v>
      </c>
      <c r="P16" s="241"/>
      <c r="Q16" s="241"/>
      <c r="R16" s="241"/>
      <c r="S16" s="239" t="e">
        <f>VLOOKUP(G16,'[2]Données efficacité energétique'!$A$5:$M$13,2,FALSE)*(VLOOKUP(G16,'[2]Données efficacité energétique'!$A$5:$M$13,HLOOKUP($Q$1,'[2]Données efficacité energétique'!$C$2:$M$3,2,FALSE),FALSE)+VLOOKUP(G16,'[2]Données efficacité energétique'!$A$5:$M$13,HLOOKUP($Q$2,'[2]Données efficacité energétique'!$C$2:$M$3,2,FALSE),FALSE))*I16/1000</f>
        <v>#N/A</v>
      </c>
      <c r="T16" s="302" t="e">
        <f t="shared" si="2"/>
        <v>#N/A</v>
      </c>
      <c r="U16" s="67"/>
      <c r="V16" s="67"/>
      <c r="W16" s="67"/>
      <c r="X16" s="67"/>
      <c r="Y16" s="67"/>
      <c r="Z16" s="67"/>
      <c r="AA16" s="67"/>
      <c r="AB16" s="67"/>
      <c r="AC16" s="67"/>
    </row>
    <row r="17" spans="1:29" ht="22.5" x14ac:dyDescent="0.25">
      <c r="A17" s="244" t="s">
        <v>105</v>
      </c>
      <c r="B17" s="244"/>
      <c r="C17" s="244"/>
      <c r="D17" s="244"/>
      <c r="E17" s="244"/>
      <c r="F17" s="244"/>
      <c r="G17" s="244"/>
      <c r="H17" s="244">
        <f>SUM(H15:H16)</f>
        <v>0</v>
      </c>
      <c r="I17" s="244">
        <f>SUM(I15:I16)</f>
        <v>0</v>
      </c>
      <c r="J17" s="245">
        <f t="shared" ref="J17:M17" si="4">SUM(J15:J16)</f>
        <v>0</v>
      </c>
      <c r="K17" s="246">
        <f t="shared" si="4"/>
        <v>0</v>
      </c>
      <c r="L17" s="244">
        <f t="shared" si="4"/>
        <v>0</v>
      </c>
      <c r="M17" s="244">
        <f t="shared" si="4"/>
        <v>0</v>
      </c>
      <c r="N17" s="244">
        <f>SUM(N15:N16)</f>
        <v>0</v>
      </c>
      <c r="O17" s="247" t="e">
        <f t="shared" si="3"/>
        <v>#DIV/0!</v>
      </c>
      <c r="P17" s="244"/>
      <c r="Q17" s="264">
        <f>SUM(Q15:Q16)</f>
        <v>0</v>
      </c>
      <c r="R17" s="264">
        <f>SUM(R15:R16)</f>
        <v>0</v>
      </c>
      <c r="S17" s="239" t="e">
        <f>VLOOKUP(G17,'[2]Données efficacité energétique'!$A$5:$M$13,2,FALSE)*(VLOOKUP(G17,'[2]Données efficacité energétique'!$A$5:$M$13,HLOOKUP($Q$1,'[2]Données efficacité energétique'!$C$2:$M$3,2,FALSE),FALSE)+VLOOKUP(G17,'[2]Données efficacité energétique'!$A$5:$M$13,HLOOKUP($Q$2,'[2]Données efficacité energétique'!$C$2:$M$3,2,FALSE),FALSE))*I17/1000</f>
        <v>#N/A</v>
      </c>
      <c r="T17" s="302" t="e">
        <f t="shared" si="2"/>
        <v>#N/A</v>
      </c>
      <c r="U17" s="67"/>
      <c r="V17" s="67"/>
      <c r="W17" s="67"/>
      <c r="X17" s="67"/>
      <c r="Y17" s="67"/>
      <c r="Z17" s="67"/>
      <c r="AA17" s="67"/>
      <c r="AB17" s="67"/>
      <c r="AC17" s="67"/>
    </row>
    <row r="18" spans="1:29" ht="22.5" x14ac:dyDescent="0.25">
      <c r="A18" s="241" t="s">
        <v>106</v>
      </c>
      <c r="B18" s="241" t="s">
        <v>93</v>
      </c>
      <c r="C18" s="241" t="s">
        <v>94</v>
      </c>
      <c r="D18" s="241" t="s">
        <v>95</v>
      </c>
      <c r="E18" s="241" t="s">
        <v>90</v>
      </c>
      <c r="F18" s="242">
        <v>2014</v>
      </c>
      <c r="G18" s="241" t="s">
        <v>96</v>
      </c>
      <c r="H18" s="243"/>
      <c r="I18" s="243"/>
      <c r="J18" s="241"/>
      <c r="K18" s="241"/>
      <c r="L18" s="243"/>
      <c r="M18" s="243"/>
      <c r="N18" s="241"/>
      <c r="O18" s="241" t="e">
        <f>K18/I18</f>
        <v>#DIV/0!</v>
      </c>
      <c r="P18" s="241"/>
      <c r="Q18" s="241"/>
      <c r="R18" s="241"/>
      <c r="S18" s="239" t="e">
        <f>VLOOKUP(G18,'[2]Données efficacité energétique'!$A$5:$M$13,2,FALSE)*(VLOOKUP(G18,'[2]Données efficacité energétique'!$A$5:$M$13,HLOOKUP($Q$1,'[2]Données efficacité energétique'!$C$2:$M$3,2,FALSE),FALSE)+VLOOKUP(G18,'[2]Données efficacité energétique'!$A$5:$M$13,HLOOKUP($Q$2,'[2]Données efficacité energétique'!$C$2:$M$3,2,FALSE),FALSE))*I18/1000</f>
        <v>#N/A</v>
      </c>
      <c r="T18" s="302" t="e">
        <f t="shared" si="2"/>
        <v>#N/A</v>
      </c>
      <c r="U18" s="67"/>
      <c r="V18" s="67"/>
      <c r="W18" s="67"/>
      <c r="X18" s="67"/>
      <c r="Y18" s="67"/>
      <c r="Z18" s="67"/>
      <c r="AA18" s="67"/>
      <c r="AB18" s="67"/>
      <c r="AC18" s="67"/>
    </row>
    <row r="19" spans="1:29" ht="22.5" x14ac:dyDescent="0.25">
      <c r="A19" s="241" t="s">
        <v>107</v>
      </c>
      <c r="B19" s="241"/>
      <c r="C19" s="241" t="s">
        <v>97</v>
      </c>
      <c r="D19" s="241" t="s">
        <v>98</v>
      </c>
      <c r="E19" s="241" t="s">
        <v>99</v>
      </c>
      <c r="F19" s="242">
        <v>2014</v>
      </c>
      <c r="G19" s="241" t="s">
        <v>100</v>
      </c>
      <c r="H19" s="241"/>
      <c r="I19" s="241"/>
      <c r="J19" s="241"/>
      <c r="K19" s="241"/>
      <c r="L19" s="243"/>
      <c r="M19" s="243"/>
      <c r="N19" s="241"/>
      <c r="O19" s="241" t="e">
        <f t="shared" ref="O19:O20" si="5">K19/I19</f>
        <v>#DIV/0!</v>
      </c>
      <c r="P19" s="241"/>
      <c r="Q19" s="241"/>
      <c r="R19" s="241"/>
      <c r="S19" s="239" t="e">
        <f>VLOOKUP(G19,'[2]Données efficacité energétique'!$A$5:$M$13,2,FALSE)*(VLOOKUP(G19,'[2]Données efficacité energétique'!$A$5:$M$13,HLOOKUP($Q$1,'[2]Données efficacité energétique'!$C$2:$M$3,2,FALSE),FALSE)+VLOOKUP(G19,'[2]Données efficacité energétique'!$A$5:$M$13,HLOOKUP($Q$2,'[2]Données efficacité energétique'!$C$2:$M$3,2,FALSE),FALSE))*I19/1000</f>
        <v>#N/A</v>
      </c>
      <c r="T19" s="302" t="e">
        <f t="shared" si="2"/>
        <v>#N/A</v>
      </c>
      <c r="U19" s="67"/>
      <c r="V19" s="67"/>
      <c r="W19" s="67"/>
      <c r="X19" s="67"/>
      <c r="Y19" s="67"/>
      <c r="Z19" s="67"/>
      <c r="AA19" s="67"/>
      <c r="AB19" s="67"/>
      <c r="AC19" s="67"/>
    </row>
    <row r="20" spans="1:29" ht="22.5" x14ac:dyDescent="0.25">
      <c r="A20" s="241" t="s">
        <v>108</v>
      </c>
      <c r="B20" s="241"/>
      <c r="C20" s="241"/>
      <c r="D20" s="241"/>
      <c r="E20" s="241"/>
      <c r="F20" s="241"/>
      <c r="G20" s="241"/>
      <c r="H20" s="241"/>
      <c r="I20" s="241"/>
      <c r="J20" s="241"/>
      <c r="K20" s="241"/>
      <c r="L20" s="243"/>
      <c r="M20" s="243"/>
      <c r="N20" s="241"/>
      <c r="O20" s="241" t="e">
        <f t="shared" si="5"/>
        <v>#DIV/0!</v>
      </c>
      <c r="P20" s="241"/>
      <c r="Q20" s="241"/>
      <c r="R20" s="241"/>
      <c r="S20" s="239" t="e">
        <f>VLOOKUP(G20,'[2]Données efficacité energétique'!$A$5:$M$13,2,FALSE)*(VLOOKUP(G20,'[2]Données efficacité energétique'!$A$5:$M$13,HLOOKUP($Q$1,'[2]Données efficacité energétique'!$C$2:$M$3,2,FALSE),FALSE)+VLOOKUP(G20,'[2]Données efficacité energétique'!$A$5:$M$13,HLOOKUP($Q$2,'[2]Données efficacité energétique'!$C$2:$M$3,2,FALSE),FALSE))*I20/1000</f>
        <v>#N/A</v>
      </c>
      <c r="T20" s="302" t="e">
        <f t="shared" si="2"/>
        <v>#N/A</v>
      </c>
      <c r="U20" s="67"/>
      <c r="V20" s="67"/>
      <c r="W20" s="67"/>
      <c r="X20" s="67"/>
      <c r="Y20" s="67"/>
      <c r="Z20" s="67"/>
      <c r="AA20" s="67"/>
      <c r="AB20" s="67"/>
      <c r="AC20" s="67"/>
    </row>
    <row r="21" spans="1:29" ht="22.5" x14ac:dyDescent="0.25">
      <c r="A21" s="244" t="s">
        <v>109</v>
      </c>
      <c r="B21" s="244"/>
      <c r="C21" s="244"/>
      <c r="D21" s="244"/>
      <c r="E21" s="244"/>
      <c r="F21" s="244"/>
      <c r="G21" s="244"/>
      <c r="H21" s="244">
        <f>SUM(H18:H20)</f>
        <v>0</v>
      </c>
      <c r="I21" s="244">
        <f t="shared" ref="I21:N21" si="6">SUM(I18:I20)</f>
        <v>0</v>
      </c>
      <c r="J21" s="245">
        <f t="shared" si="6"/>
        <v>0</v>
      </c>
      <c r="K21" s="246">
        <f t="shared" si="6"/>
        <v>0</v>
      </c>
      <c r="L21" s="244">
        <f t="shared" si="6"/>
        <v>0</v>
      </c>
      <c r="M21" s="244">
        <f t="shared" si="6"/>
        <v>0</v>
      </c>
      <c r="N21" s="244">
        <f t="shared" si="6"/>
        <v>0</v>
      </c>
      <c r="O21" s="247" t="e">
        <f>K21/I21</f>
        <v>#DIV/0!</v>
      </c>
      <c r="P21" s="244"/>
      <c r="Q21" s="264">
        <f>SUM(Q18:Q20)</f>
        <v>0</v>
      </c>
      <c r="R21" s="264">
        <f>SUM(R18:R20)</f>
        <v>0</v>
      </c>
      <c r="S21" s="303" t="e">
        <f>VLOOKUP(G21,'[2]Données efficacité energétique'!$A$5:$M$13,2,FALSE)*(VLOOKUP(G21,'[2]Données efficacité energétique'!$A$5:$M$13,HLOOKUP($Q$1,'[2]Données efficacité energétique'!$C$2:$M$3,2,FALSE),FALSE)+VLOOKUP(G21,'[2]Données efficacité energétique'!$A$5:$M$13,HLOOKUP($Q$2,'[2]Données efficacité energétique'!$C$2:$M$3,2,FALSE),FALSE))*I21/1000</f>
        <v>#N/A</v>
      </c>
      <c r="T21" s="302" t="e">
        <f t="shared" si="2"/>
        <v>#N/A</v>
      </c>
      <c r="U21" s="67"/>
      <c r="V21" s="67"/>
      <c r="W21" s="67"/>
      <c r="X21" s="67"/>
      <c r="Y21" s="67"/>
      <c r="Z21" s="67"/>
      <c r="AA21" s="67"/>
      <c r="AB21" s="67"/>
      <c r="AC21" s="67"/>
    </row>
    <row r="22" spans="1:29" x14ac:dyDescent="0.25">
      <c r="A22" s="244" t="s">
        <v>101</v>
      </c>
      <c r="B22" s="244"/>
      <c r="C22" s="244"/>
      <c r="D22" s="244"/>
      <c r="E22" s="244"/>
      <c r="F22" s="244"/>
      <c r="G22" s="244"/>
      <c r="H22" s="244">
        <f>H21+H17</f>
        <v>0</v>
      </c>
      <c r="I22" s="244">
        <f>I21+I17</f>
        <v>0</v>
      </c>
      <c r="J22" s="245">
        <f>J21+J17</f>
        <v>0</v>
      </c>
      <c r="K22" s="246">
        <f>K21+K17</f>
        <v>0</v>
      </c>
      <c r="L22" s="244">
        <f>L21+L17</f>
        <v>0</v>
      </c>
      <c r="M22" s="244">
        <f t="shared" ref="M22:N22" si="7">M21+M17</f>
        <v>0</v>
      </c>
      <c r="N22" s="244">
        <f t="shared" si="7"/>
        <v>0</v>
      </c>
      <c r="O22" s="247" t="e">
        <f>K22/I22</f>
        <v>#DIV/0!</v>
      </c>
      <c r="P22" s="244"/>
      <c r="Q22" s="264">
        <f>Q21+Q17</f>
        <v>0</v>
      </c>
      <c r="R22" s="264">
        <f>R21+R17</f>
        <v>0</v>
      </c>
      <c r="S22" s="236" t="e">
        <f>S17+S21</f>
        <v>#N/A</v>
      </c>
      <c r="T22" s="302" t="e">
        <f t="shared" si="2"/>
        <v>#N/A</v>
      </c>
      <c r="U22" s="67"/>
      <c r="V22" s="67"/>
      <c r="W22" s="67"/>
      <c r="X22" s="67"/>
      <c r="Y22" s="67"/>
      <c r="Z22" s="67"/>
      <c r="AA22" s="67"/>
      <c r="AB22" s="67"/>
      <c r="AC22" s="67"/>
    </row>
    <row r="23" spans="1:29"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row>
    <row r="24" spans="1:29"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row>
    <row r="25" spans="1:29" ht="15.75" x14ac:dyDescent="0.25">
      <c r="A25" s="231" t="s">
        <v>110</v>
      </c>
      <c r="B25" s="232"/>
      <c r="C25" s="232"/>
      <c r="D25" s="232"/>
      <c r="E25" s="232"/>
      <c r="F25" s="232"/>
      <c r="G25" s="232"/>
      <c r="H25" s="232"/>
      <c r="I25" s="232"/>
      <c r="J25" s="232"/>
      <c r="K25" s="232"/>
      <c r="L25" s="232"/>
      <c r="M25" s="232"/>
      <c r="N25" s="232"/>
      <c r="O25" s="232"/>
      <c r="P25" s="67"/>
      <c r="Q25" s="67"/>
      <c r="R25" s="67"/>
      <c r="S25" s="67"/>
      <c r="T25" s="67"/>
      <c r="U25" s="67"/>
      <c r="V25" s="67"/>
      <c r="W25" s="67"/>
      <c r="X25" s="67"/>
      <c r="Y25" s="67"/>
      <c r="Z25" s="67"/>
      <c r="AA25" s="67"/>
      <c r="AB25" s="67"/>
      <c r="AC25" s="67"/>
    </row>
    <row r="26" spans="1:29" ht="15.75" x14ac:dyDescent="0.25">
      <c r="A26" s="69" t="s">
        <v>111</v>
      </c>
      <c r="B26" s="232"/>
      <c r="C26" s="232"/>
      <c r="D26" s="232"/>
      <c r="E26" s="232"/>
      <c r="F26" s="232"/>
      <c r="G26" s="232"/>
      <c r="H26" s="232"/>
      <c r="I26" s="232"/>
      <c r="J26" s="232"/>
      <c r="K26" s="232"/>
      <c r="L26" s="232"/>
      <c r="M26" s="232"/>
      <c r="N26" s="232"/>
      <c r="O26" s="232"/>
      <c r="P26" s="67"/>
      <c r="Q26" s="67"/>
      <c r="R26" s="67"/>
      <c r="S26" s="67"/>
      <c r="T26" s="67"/>
      <c r="U26" s="67"/>
      <c r="V26" s="67"/>
      <c r="W26" s="67"/>
      <c r="X26" s="67"/>
      <c r="Y26" s="67"/>
      <c r="Z26" s="67"/>
      <c r="AA26" s="67"/>
      <c r="AB26" s="67"/>
      <c r="AC26" s="67"/>
    </row>
    <row r="27" spans="1:29" ht="114.75" customHeight="1" x14ac:dyDescent="0.25">
      <c r="A27" s="233" t="s">
        <v>112</v>
      </c>
      <c r="B27" s="233" t="s">
        <v>79</v>
      </c>
      <c r="C27" s="234" t="s">
        <v>113</v>
      </c>
      <c r="D27" s="235" t="s">
        <v>114</v>
      </c>
      <c r="E27" s="236" t="s">
        <v>82</v>
      </c>
      <c r="F27" s="236" t="s">
        <v>83</v>
      </c>
      <c r="G27" s="233" t="s">
        <v>85</v>
      </c>
      <c r="H27" s="233" t="s">
        <v>86</v>
      </c>
      <c r="I27" s="67"/>
      <c r="J27" s="232"/>
      <c r="K27" s="232"/>
      <c r="L27" s="232"/>
      <c r="M27" s="232"/>
      <c r="N27" s="232"/>
      <c r="O27" s="232"/>
      <c r="P27" s="67"/>
      <c r="Q27" s="67"/>
      <c r="R27" s="67"/>
      <c r="S27" s="67"/>
      <c r="T27" s="67"/>
      <c r="U27" s="67"/>
      <c r="V27" s="67"/>
      <c r="W27" s="67"/>
      <c r="X27" s="67"/>
      <c r="Y27" s="67"/>
      <c r="Z27" s="67"/>
      <c r="AA27" s="67"/>
      <c r="AB27" s="67"/>
      <c r="AC27" s="67"/>
    </row>
    <row r="28" spans="1:29" ht="15" customHeight="1" x14ac:dyDescent="0.25">
      <c r="A28" s="237"/>
      <c r="B28" s="237"/>
      <c r="C28" s="237"/>
      <c r="D28" s="237"/>
      <c r="E28" s="239"/>
      <c r="F28" s="239"/>
      <c r="G28" s="237" t="e">
        <f>D28/B28</f>
        <v>#DIV/0!</v>
      </c>
      <c r="H28" s="237"/>
      <c r="I28" s="67"/>
      <c r="J28" s="232"/>
      <c r="K28" s="232"/>
      <c r="L28" s="232"/>
      <c r="M28" s="232"/>
      <c r="N28" s="232"/>
      <c r="O28" s="232"/>
      <c r="P28" s="67"/>
      <c r="Q28" s="67"/>
      <c r="R28" s="67"/>
      <c r="S28" s="67"/>
      <c r="T28" s="67"/>
      <c r="U28" s="67"/>
      <c r="V28" s="67"/>
      <c r="W28" s="67"/>
      <c r="X28" s="67"/>
      <c r="Y28" s="67"/>
      <c r="Z28" s="67"/>
      <c r="AA28" s="67"/>
      <c r="AB28" s="67"/>
      <c r="AC28" s="67"/>
    </row>
    <row r="29" spans="1:29" x14ac:dyDescent="0.25">
      <c r="A29" s="237"/>
      <c r="B29" s="237"/>
      <c r="C29" s="237"/>
      <c r="D29" s="237"/>
      <c r="E29" s="239"/>
      <c r="F29" s="239"/>
      <c r="G29" s="237" t="e">
        <f>D29/B29</f>
        <v>#DIV/0!</v>
      </c>
      <c r="H29" s="237"/>
      <c r="I29" s="67"/>
      <c r="J29" s="232"/>
      <c r="K29" s="232"/>
      <c r="L29" s="232"/>
      <c r="M29" s="232"/>
      <c r="N29" s="232"/>
      <c r="O29" s="232"/>
      <c r="P29" s="67"/>
      <c r="Q29" s="67"/>
      <c r="R29" s="67"/>
      <c r="S29" s="67"/>
      <c r="T29" s="67"/>
      <c r="U29" s="67"/>
      <c r="V29" s="67"/>
      <c r="W29" s="67"/>
      <c r="X29" s="67"/>
      <c r="Y29" s="67"/>
      <c r="Z29" s="67"/>
      <c r="AA29" s="67"/>
      <c r="AB29" s="67"/>
      <c r="AC29" s="67"/>
    </row>
    <row r="30" spans="1:29" ht="15" customHeight="1" x14ac:dyDescent="0.25">
      <c r="A30" s="248" t="s">
        <v>101</v>
      </c>
      <c r="B30" s="233"/>
      <c r="C30" s="249"/>
      <c r="D30" s="250"/>
      <c r="E30" s="236"/>
      <c r="F30" s="236"/>
      <c r="G30" s="233"/>
      <c r="H30" s="233"/>
      <c r="I30" s="67"/>
      <c r="J30" s="232"/>
      <c r="K30" s="232"/>
      <c r="L30" s="232"/>
      <c r="M30" s="232"/>
      <c r="N30" s="232"/>
      <c r="O30" s="232"/>
      <c r="P30" s="67"/>
      <c r="Q30" s="67"/>
      <c r="R30" s="67"/>
      <c r="S30" s="67"/>
      <c r="T30" s="67"/>
      <c r="U30" s="67"/>
      <c r="V30" s="67"/>
      <c r="W30" s="67"/>
      <c r="X30" s="67"/>
      <c r="Y30" s="67"/>
      <c r="Z30" s="67"/>
      <c r="AA30" s="67"/>
      <c r="AB30" s="67"/>
      <c r="AC30" s="67"/>
    </row>
    <row r="31" spans="1:29"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row r="32" spans="1:29" ht="16.5" thickBot="1" x14ac:dyDescent="0.3">
      <c r="A32" s="231" t="s">
        <v>325</v>
      </c>
      <c r="B32" s="231"/>
      <c r="C32" s="231"/>
      <c r="D32" s="231"/>
      <c r="E32" s="275"/>
      <c r="F32" s="275"/>
      <c r="G32" s="67"/>
      <c r="H32" s="67"/>
      <c r="I32" s="67"/>
      <c r="J32" s="67"/>
      <c r="K32" s="67"/>
      <c r="L32" s="67"/>
      <c r="M32" s="67"/>
      <c r="N32" s="67"/>
      <c r="O32" s="67"/>
      <c r="P32" s="67"/>
      <c r="Q32" s="67"/>
      <c r="R32" s="67"/>
      <c r="S32" s="67"/>
      <c r="T32" s="67"/>
      <c r="U32" s="67"/>
      <c r="V32" s="67"/>
      <c r="W32" s="67"/>
      <c r="X32" s="67"/>
      <c r="Y32" s="67"/>
      <c r="Z32" s="67"/>
      <c r="AA32" s="67"/>
      <c r="AB32" s="67"/>
      <c r="AC32" s="67"/>
    </row>
    <row r="33" spans="1:29" ht="51.75" thickBot="1" x14ac:dyDescent="0.3">
      <c r="A33" s="276" t="s">
        <v>135</v>
      </c>
      <c r="B33" s="277" t="s">
        <v>136</v>
      </c>
      <c r="C33" s="277" t="s">
        <v>137</v>
      </c>
      <c r="D33" s="277" t="s">
        <v>138</v>
      </c>
      <c r="E33" s="277" t="s">
        <v>139</v>
      </c>
      <c r="F33" s="277" t="s">
        <v>324</v>
      </c>
      <c r="G33" s="67"/>
      <c r="H33" s="67"/>
      <c r="I33" s="67"/>
      <c r="J33" s="67"/>
      <c r="K33" s="67"/>
      <c r="L33" s="67"/>
      <c r="M33" s="67"/>
      <c r="N33" s="67"/>
      <c r="O33" s="67"/>
      <c r="P33" s="67"/>
      <c r="Q33" s="67"/>
      <c r="R33" s="67"/>
      <c r="S33" s="67"/>
      <c r="T33" s="67"/>
      <c r="U33" s="67"/>
      <c r="V33" s="67"/>
      <c r="W33" s="67"/>
      <c r="X33" s="67"/>
      <c r="Y33" s="67"/>
      <c r="Z33" s="67"/>
      <c r="AA33" s="67"/>
      <c r="AB33" s="67"/>
      <c r="AC33" s="67"/>
    </row>
    <row r="34" spans="1:29" ht="15.75" thickBot="1" x14ac:dyDescent="0.3">
      <c r="A34" s="278"/>
      <c r="B34" s="279"/>
      <c r="C34" s="279"/>
      <c r="D34" s="279"/>
      <c r="E34" s="280"/>
      <c r="F34" s="280"/>
      <c r="G34" s="67"/>
      <c r="H34" s="67"/>
      <c r="I34" s="67"/>
      <c r="J34" s="67"/>
      <c r="K34" s="67"/>
      <c r="L34" s="67"/>
      <c r="M34" s="67"/>
      <c r="N34" s="67"/>
      <c r="O34" s="67"/>
      <c r="P34" s="67"/>
      <c r="Q34" s="67"/>
      <c r="R34" s="67"/>
      <c r="S34" s="67"/>
      <c r="T34" s="67"/>
      <c r="U34" s="67"/>
      <c r="V34" s="67"/>
      <c r="W34" s="67"/>
      <c r="X34" s="67"/>
      <c r="Y34" s="67"/>
      <c r="Z34" s="67"/>
      <c r="AA34" s="67"/>
      <c r="AB34" s="67"/>
      <c r="AC34" s="67"/>
    </row>
    <row r="35" spans="1:29" ht="15.75" thickBot="1" x14ac:dyDescent="0.3">
      <c r="A35" s="278"/>
      <c r="B35" s="279"/>
      <c r="C35" s="279"/>
      <c r="D35" s="279"/>
      <c r="E35" s="280"/>
      <c r="F35" s="280"/>
      <c r="G35" s="67"/>
      <c r="H35" s="67"/>
      <c r="I35" s="67"/>
      <c r="J35" s="67"/>
      <c r="K35" s="67"/>
      <c r="L35" s="67"/>
      <c r="M35" s="67"/>
      <c r="N35" s="67"/>
      <c r="O35" s="67"/>
      <c r="P35" s="67"/>
      <c r="Q35" s="67"/>
      <c r="R35" s="67"/>
      <c r="S35" s="67"/>
      <c r="T35" s="67"/>
      <c r="U35" s="67"/>
      <c r="V35" s="67"/>
      <c r="W35" s="67"/>
      <c r="X35" s="67"/>
      <c r="Y35" s="67"/>
      <c r="Z35" s="67"/>
      <c r="AA35" s="67"/>
      <c r="AB35" s="67"/>
      <c r="AC35" s="67"/>
    </row>
    <row r="36" spans="1:29" ht="15.75" thickBot="1" x14ac:dyDescent="0.3">
      <c r="A36" s="278"/>
      <c r="B36" s="279"/>
      <c r="C36" s="279"/>
      <c r="D36" s="279"/>
      <c r="E36" s="280"/>
      <c r="F36" s="280"/>
      <c r="G36" s="67"/>
      <c r="H36" s="67"/>
      <c r="I36" s="67"/>
      <c r="J36" s="67"/>
      <c r="K36" s="67"/>
      <c r="L36" s="67"/>
      <c r="M36" s="67"/>
      <c r="N36" s="67"/>
      <c r="O36" s="67"/>
      <c r="P36" s="67"/>
      <c r="Q36" s="67"/>
      <c r="R36" s="67"/>
      <c r="S36" s="67"/>
      <c r="T36" s="67"/>
      <c r="U36" s="67"/>
      <c r="V36" s="67"/>
      <c r="W36" s="67"/>
      <c r="X36" s="67"/>
      <c r="Y36" s="67"/>
      <c r="Z36" s="67"/>
      <c r="AA36" s="67"/>
      <c r="AB36" s="67"/>
      <c r="AC36" s="67"/>
    </row>
    <row r="37" spans="1:29" ht="15.75" thickBot="1" x14ac:dyDescent="0.3">
      <c r="A37" s="278"/>
      <c r="B37" s="279"/>
      <c r="C37" s="279"/>
      <c r="D37" s="279"/>
      <c r="E37" s="280"/>
      <c r="F37" s="280"/>
      <c r="G37" s="67"/>
      <c r="H37" s="67"/>
      <c r="I37" s="67"/>
      <c r="J37" s="67"/>
      <c r="K37" s="67"/>
      <c r="L37" s="67"/>
      <c r="M37" s="67"/>
      <c r="N37" s="67"/>
      <c r="O37" s="67"/>
      <c r="P37" s="67"/>
      <c r="Q37" s="67"/>
      <c r="R37" s="67"/>
      <c r="S37" s="67"/>
      <c r="T37" s="67"/>
      <c r="U37" s="67"/>
      <c r="V37" s="67"/>
      <c r="W37" s="67"/>
      <c r="X37" s="67"/>
      <c r="Y37" s="67"/>
      <c r="Z37" s="67"/>
      <c r="AA37" s="67"/>
      <c r="AB37" s="67"/>
      <c r="AC37" s="67"/>
    </row>
    <row r="38" spans="1:29" ht="15.75" thickBot="1" x14ac:dyDescent="0.3">
      <c r="A38" s="278"/>
      <c r="B38" s="279"/>
      <c r="C38" s="279"/>
      <c r="D38" s="279"/>
      <c r="E38" s="280"/>
      <c r="F38" s="280"/>
      <c r="G38" s="67"/>
      <c r="H38" s="67"/>
      <c r="I38" s="67"/>
      <c r="J38" s="67"/>
      <c r="K38" s="67"/>
      <c r="L38" s="67"/>
      <c r="M38" s="67"/>
      <c r="N38" s="67"/>
      <c r="O38" s="67"/>
      <c r="P38" s="67"/>
      <c r="Q38" s="67"/>
      <c r="R38" s="67"/>
      <c r="S38" s="67"/>
      <c r="T38" s="67"/>
      <c r="U38" s="67"/>
      <c r="V38" s="67"/>
      <c r="W38" s="67"/>
      <c r="X38" s="67"/>
      <c r="Y38" s="67"/>
      <c r="Z38" s="67"/>
      <c r="AA38" s="67"/>
      <c r="AB38" s="67"/>
      <c r="AC38" s="67"/>
    </row>
    <row r="39" spans="1:29" ht="15.75" thickBot="1" x14ac:dyDescent="0.3">
      <c r="A39" s="278"/>
      <c r="B39" s="279"/>
      <c r="C39" s="279"/>
      <c r="D39" s="279"/>
      <c r="E39" s="279"/>
      <c r="F39" s="279"/>
      <c r="G39" s="67"/>
      <c r="H39" s="67"/>
      <c r="I39" s="67"/>
      <c r="J39" s="67"/>
      <c r="K39" s="67"/>
      <c r="L39" s="67"/>
      <c r="M39" s="67"/>
      <c r="N39" s="67"/>
      <c r="O39" s="67"/>
      <c r="P39" s="67"/>
      <c r="Q39" s="67"/>
      <c r="R39" s="67"/>
      <c r="S39" s="67"/>
      <c r="T39" s="67"/>
      <c r="U39" s="67"/>
      <c r="V39" s="67"/>
      <c r="W39" s="67"/>
      <c r="X39" s="67"/>
      <c r="Y39" s="67"/>
      <c r="Z39" s="67"/>
      <c r="AA39" s="67"/>
      <c r="AB39" s="67"/>
      <c r="AC39" s="67"/>
    </row>
    <row r="40" spans="1:29"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row>
    <row r="41" spans="1:29"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29"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row>
    <row r="43" spans="1:29"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row>
    <row r="44" spans="1:29"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row>
    <row r="45" spans="1:29"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row>
    <row r="46" spans="1:29"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row>
    <row r="47" spans="1:29"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row>
    <row r="48" spans="1:29"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row>
    <row r="49" spans="1:29"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row>
    <row r="50" spans="1:29"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row>
    <row r="51" spans="1:29"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row>
    <row r="52" spans="1:29"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row>
    <row r="53" spans="1:29"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row>
    <row r="54" spans="1:29"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row>
    <row r="55" spans="1:29"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row>
    <row r="56" spans="1:29"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1:29"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row>
    <row r="58" spans="1:29"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row>
    <row r="59" spans="1:29"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row>
    <row r="60" spans="1:29"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row>
    <row r="61" spans="1:29"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row>
    <row r="62" spans="1:29"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row>
    <row r="63" spans="1:29"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row>
    <row r="64" spans="1:29"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row>
    <row r="65" spans="1:29"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row>
    <row r="66" spans="1:29"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row>
    <row r="67" spans="1:29"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row>
    <row r="68" spans="1:29"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row>
    <row r="69" spans="1:29"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row>
    <row r="70" spans="1:29"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row>
    <row r="71" spans="1:29"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row>
    <row r="72" spans="1:29"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row>
    <row r="73" spans="1:29"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row>
    <row r="74" spans="1:29"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row>
    <row r="75" spans="1:29"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row>
    <row r="76" spans="1:29"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row>
    <row r="77" spans="1:29"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row>
    <row r="78" spans="1:29"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row>
    <row r="79" spans="1:29"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row>
    <row r="80" spans="1:29"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row>
    <row r="81" spans="1:29"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row>
    <row r="82" spans="1:29"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row>
    <row r="83" spans="1:29"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row>
    <row r="84" spans="1:29"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row>
    <row r="85" spans="1:29"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row>
    <row r="86" spans="1:29"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row>
    <row r="87" spans="1:29"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row>
    <row r="88" spans="1:29"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row>
    <row r="89" spans="1:29"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row>
    <row r="90" spans="1:29"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row>
    <row r="91" spans="1:29"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row>
    <row r="92" spans="1:29"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row>
    <row r="93" spans="1:29"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row>
    <row r="94" spans="1:29"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row>
    <row r="95" spans="1:29"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row>
    <row r="96" spans="1:29"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row>
    <row r="97" spans="1:29"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row>
    <row r="98" spans="1:29"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row>
    <row r="99" spans="1:29"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row>
    <row r="100" spans="1:29"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row>
    <row r="101" spans="1:29"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row>
    <row r="102" spans="1:29"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row>
    <row r="103" spans="1:29"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row>
    <row r="104" spans="1:29"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row>
    <row r="105" spans="1:29"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row>
    <row r="106" spans="1:29"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row>
    <row r="107" spans="1:29"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row>
    <row r="108" spans="1:29"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row>
    <row r="109" spans="1:29"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row>
    <row r="110" spans="1:29"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row>
    <row r="111" spans="1:29"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row>
    <row r="112" spans="1:29"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row>
    <row r="113" spans="1:29"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row>
    <row r="114" spans="1:29"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row>
    <row r="115" spans="1:29"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row>
    <row r="116" spans="1:29"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spans="1:29"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row>
    <row r="118" spans="1:29"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row>
    <row r="119" spans="1:29"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row>
    <row r="120" spans="1:29"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row>
    <row r="121" spans="1:29"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row>
    <row r="122" spans="1:29"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row>
    <row r="123" spans="1:29"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spans="1:29"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row>
    <row r="125" spans="1:29"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row>
    <row r="126" spans="1:29"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row>
    <row r="127" spans="1:29"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row>
    <row r="128" spans="1:29"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spans="1:29"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row>
    <row r="130" spans="1:29"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row>
    <row r="131" spans="1:29"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spans="1:29"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row>
    <row r="133" spans="1:29"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row>
    <row r="134" spans="1:29"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row>
    <row r="135" spans="1:29" x14ac:dyDescent="0.25">
      <c r="Q135" s="67"/>
      <c r="R135" s="67"/>
      <c r="S135" s="67"/>
      <c r="T135" s="67"/>
      <c r="U135" s="67"/>
      <c r="V135" s="67"/>
      <c r="W135" s="67"/>
      <c r="X135" s="67"/>
      <c r="Y135" s="67"/>
      <c r="Z135" s="67"/>
      <c r="AA135" s="67"/>
      <c r="AB135" s="67"/>
      <c r="AC135" s="67"/>
    </row>
    <row r="136" spans="1:29" x14ac:dyDescent="0.25">
      <c r="Q136" s="67"/>
      <c r="R136" s="67"/>
      <c r="S136" s="67"/>
      <c r="T136" s="67"/>
      <c r="U136" s="67"/>
      <c r="V136" s="67"/>
      <c r="W136" s="67"/>
      <c r="X136" s="67"/>
      <c r="Y136" s="67"/>
      <c r="Z136" s="67"/>
      <c r="AA136" s="67"/>
      <c r="AB136" s="67"/>
      <c r="AC136" s="67"/>
    </row>
    <row r="137" spans="1:29" x14ac:dyDescent="0.25">
      <c r="Q137" s="67"/>
      <c r="R137" s="67"/>
      <c r="S137" s="67"/>
      <c r="T137" s="67"/>
      <c r="U137" s="67"/>
      <c r="V137" s="67"/>
      <c r="W137" s="67"/>
      <c r="X137" s="67"/>
      <c r="Y137" s="67"/>
      <c r="Z137" s="67"/>
      <c r="AA137" s="67"/>
      <c r="AB137" s="67"/>
      <c r="AC137" s="67"/>
    </row>
    <row r="138" spans="1:29" x14ac:dyDescent="0.25">
      <c r="Q138" s="67"/>
      <c r="R138" s="67"/>
      <c r="S138" s="67"/>
      <c r="T138" s="67"/>
      <c r="U138" s="67"/>
      <c r="V138" s="67"/>
      <c r="W138" s="67"/>
      <c r="X138" s="67"/>
      <c r="Y138" s="67"/>
      <c r="Z138" s="67"/>
      <c r="AA138" s="67"/>
      <c r="AB138" s="67"/>
      <c r="AC138" s="67"/>
    </row>
    <row r="139" spans="1:29" x14ac:dyDescent="0.25">
      <c r="Q139" s="67"/>
      <c r="R139" s="67"/>
      <c r="S139" s="67"/>
      <c r="T139" s="67"/>
      <c r="U139" s="67"/>
      <c r="V139" s="67"/>
      <c r="W139" s="67"/>
      <c r="X139" s="67"/>
      <c r="Y139" s="67"/>
      <c r="Z139" s="67"/>
      <c r="AA139" s="67"/>
      <c r="AB139" s="67"/>
      <c r="AC139" s="67"/>
    </row>
    <row r="140" spans="1:29" x14ac:dyDescent="0.25">
      <c r="Q140" s="67"/>
      <c r="R140" s="67"/>
      <c r="S140" s="67"/>
      <c r="T140" s="67"/>
      <c r="U140" s="67"/>
      <c r="V140" s="67"/>
      <c r="W140" s="67"/>
      <c r="X140" s="67"/>
      <c r="Y140" s="67"/>
      <c r="Z140" s="67"/>
      <c r="AA140" s="67"/>
      <c r="AB140" s="67"/>
      <c r="AC140" s="67"/>
    </row>
    <row r="141" spans="1:29" x14ac:dyDescent="0.25">
      <c r="Q141" s="67"/>
      <c r="R141" s="67"/>
      <c r="S141" s="67"/>
      <c r="T141" s="67"/>
      <c r="U141" s="67"/>
      <c r="V141" s="67"/>
      <c r="W141" s="67"/>
      <c r="X141" s="67"/>
      <c r="Y141" s="67"/>
      <c r="Z141" s="67"/>
      <c r="AA141" s="67"/>
      <c r="AB141" s="67"/>
      <c r="AC141" s="67"/>
    </row>
    <row r="142" spans="1:29" x14ac:dyDescent="0.25">
      <c r="Q142" s="67"/>
      <c r="R142" s="67"/>
      <c r="S142" s="67"/>
      <c r="T142" s="67"/>
      <c r="U142" s="67"/>
      <c r="V142" s="67"/>
      <c r="W142" s="67"/>
      <c r="X142" s="67"/>
      <c r="Y142" s="67"/>
      <c r="Z142" s="67"/>
      <c r="AA142" s="67"/>
      <c r="AB142" s="67"/>
      <c r="AC142" s="67"/>
    </row>
    <row r="143" spans="1:29" x14ac:dyDescent="0.25">
      <c r="Q143" s="67"/>
      <c r="R143" s="67"/>
      <c r="S143" s="67"/>
      <c r="T143" s="67"/>
      <c r="U143" s="67"/>
      <c r="V143" s="67"/>
      <c r="W143" s="67"/>
      <c r="X143" s="67"/>
      <c r="Y143" s="67"/>
      <c r="Z143" s="67"/>
      <c r="AA143" s="67"/>
      <c r="AB143" s="67"/>
      <c r="AC143" s="67"/>
    </row>
    <row r="144" spans="1:29" x14ac:dyDescent="0.25">
      <c r="Q144" s="67"/>
      <c r="R144" s="67"/>
      <c r="S144" s="67"/>
      <c r="T144" s="67"/>
      <c r="U144" s="67"/>
      <c r="V144" s="67"/>
      <c r="W144" s="67"/>
      <c r="X144" s="67"/>
      <c r="Y144" s="67"/>
      <c r="Z144" s="67"/>
      <c r="AA144" s="67"/>
      <c r="AB144" s="67"/>
      <c r="AC144" s="67"/>
    </row>
    <row r="145" spans="17:29" x14ac:dyDescent="0.25">
      <c r="Q145" s="67"/>
      <c r="R145" s="67"/>
      <c r="S145" s="67"/>
      <c r="T145" s="67"/>
      <c r="U145" s="67"/>
      <c r="V145" s="67"/>
      <c r="W145" s="67"/>
      <c r="X145" s="67"/>
      <c r="Y145" s="67"/>
      <c r="Z145" s="67"/>
      <c r="AA145" s="67"/>
      <c r="AB145" s="67"/>
      <c r="AC145" s="67"/>
    </row>
    <row r="146" spans="17:29" x14ac:dyDescent="0.25">
      <c r="Q146" s="67"/>
      <c r="R146" s="67"/>
      <c r="S146" s="67"/>
      <c r="T146" s="67"/>
      <c r="U146" s="67"/>
      <c r="V146" s="67"/>
      <c r="W146" s="67"/>
      <c r="X146" s="67"/>
      <c r="Y146" s="67"/>
      <c r="Z146" s="67"/>
      <c r="AA146" s="67"/>
      <c r="AB146" s="67"/>
      <c r="AC146" s="67"/>
    </row>
    <row r="147" spans="17:29" x14ac:dyDescent="0.25">
      <c r="Q147" s="67"/>
      <c r="R147" s="67"/>
      <c r="S147" s="67"/>
      <c r="T147" s="67"/>
      <c r="U147" s="67"/>
      <c r="V147" s="67"/>
      <c r="W147" s="67"/>
      <c r="X147" s="67"/>
      <c r="Y147" s="67"/>
      <c r="Z147" s="67"/>
      <c r="AA147" s="67"/>
      <c r="AB147" s="67"/>
      <c r="AC147" s="67"/>
    </row>
    <row r="148" spans="17:29" x14ac:dyDescent="0.25">
      <c r="Q148" s="67"/>
      <c r="R148" s="67"/>
      <c r="S148" s="67"/>
      <c r="T148" s="67"/>
      <c r="U148" s="67"/>
      <c r="V148" s="67"/>
      <c r="W148" s="67"/>
      <c r="X148" s="67"/>
      <c r="Y148" s="67"/>
      <c r="Z148" s="67"/>
      <c r="AA148" s="67"/>
      <c r="AB148" s="67"/>
      <c r="AC148" s="67"/>
    </row>
    <row r="149" spans="17:29" x14ac:dyDescent="0.25">
      <c r="Q149" s="67"/>
      <c r="R149" s="67"/>
      <c r="S149" s="67"/>
      <c r="T149" s="67"/>
      <c r="U149" s="67"/>
      <c r="V149" s="67"/>
      <c r="W149" s="67"/>
      <c r="X149" s="67"/>
      <c r="Y149" s="67"/>
      <c r="Z149" s="67"/>
      <c r="AA149" s="67"/>
      <c r="AB149" s="67"/>
      <c r="AC149" s="67"/>
    </row>
    <row r="150" spans="17:29" x14ac:dyDescent="0.25">
      <c r="Q150" s="67"/>
      <c r="R150" s="67"/>
      <c r="S150" s="67"/>
      <c r="T150" s="67"/>
      <c r="U150" s="67"/>
      <c r="V150" s="67"/>
      <c r="W150" s="67"/>
      <c r="X150" s="67"/>
      <c r="Y150" s="67"/>
      <c r="Z150" s="67"/>
      <c r="AA150" s="67"/>
      <c r="AB150" s="67"/>
      <c r="AC150" s="67"/>
    </row>
    <row r="151" spans="17:29" x14ac:dyDescent="0.25">
      <c r="Q151" s="67"/>
      <c r="R151" s="67"/>
      <c r="S151" s="67"/>
      <c r="T151" s="67"/>
      <c r="U151" s="67"/>
      <c r="V151" s="67"/>
      <c r="W151" s="67"/>
      <c r="X151" s="67"/>
      <c r="Y151" s="67"/>
      <c r="Z151" s="67"/>
      <c r="AA151" s="67"/>
      <c r="AB151" s="67"/>
      <c r="AC151" s="67"/>
    </row>
    <row r="152" spans="17:29" x14ac:dyDescent="0.25">
      <c r="Q152" s="67"/>
      <c r="R152" s="67"/>
      <c r="S152" s="67"/>
      <c r="T152" s="67"/>
      <c r="U152" s="67"/>
      <c r="V152" s="67"/>
      <c r="W152" s="67"/>
      <c r="X152" s="67"/>
      <c r="Y152" s="67"/>
      <c r="Z152" s="67"/>
      <c r="AA152" s="67"/>
      <c r="AB152" s="67"/>
      <c r="AC152" s="67"/>
    </row>
    <row r="153" spans="17:29" x14ac:dyDescent="0.25">
      <c r="Q153" s="67"/>
      <c r="R153" s="67"/>
      <c r="S153" s="67"/>
      <c r="T153" s="67"/>
      <c r="U153" s="67"/>
      <c r="V153" s="67"/>
      <c r="W153" s="67"/>
      <c r="X153" s="67"/>
      <c r="Y153" s="67"/>
      <c r="Z153" s="67"/>
      <c r="AA153" s="67"/>
      <c r="AB153" s="67"/>
      <c r="AC153" s="67"/>
    </row>
    <row r="154" spans="17:29" x14ac:dyDescent="0.25">
      <c r="Q154" s="67"/>
      <c r="R154" s="67"/>
      <c r="S154" s="67"/>
      <c r="T154" s="67"/>
      <c r="U154" s="67"/>
      <c r="V154" s="67"/>
      <c r="W154" s="67"/>
      <c r="X154" s="67"/>
      <c r="Y154" s="67"/>
      <c r="Z154" s="67"/>
      <c r="AA154" s="67"/>
      <c r="AB154" s="67"/>
      <c r="AC154" s="67"/>
    </row>
    <row r="155" spans="17:29" x14ac:dyDescent="0.25">
      <c r="Q155" s="67"/>
      <c r="R155" s="67"/>
      <c r="S155" s="67"/>
      <c r="T155" s="67"/>
      <c r="U155" s="67"/>
      <c r="V155" s="67"/>
      <c r="W155" s="67"/>
      <c r="X155" s="67"/>
      <c r="Y155" s="67"/>
      <c r="Z155" s="67"/>
      <c r="AA155" s="67"/>
      <c r="AB155" s="67"/>
      <c r="AC155" s="67"/>
    </row>
    <row r="156" spans="17:29" x14ac:dyDescent="0.25">
      <c r="Q156" s="67"/>
      <c r="R156" s="67"/>
      <c r="S156" s="67"/>
      <c r="T156" s="67"/>
      <c r="U156" s="67"/>
      <c r="V156" s="67"/>
      <c r="W156" s="67"/>
      <c r="X156" s="67"/>
      <c r="Y156" s="67"/>
      <c r="Z156" s="67"/>
      <c r="AA156" s="67"/>
      <c r="AB156" s="67"/>
      <c r="AC156" s="67"/>
    </row>
    <row r="157" spans="17:29" x14ac:dyDescent="0.25">
      <c r="Q157" s="67"/>
      <c r="R157" s="67"/>
      <c r="S157" s="67"/>
      <c r="T157" s="67"/>
      <c r="U157" s="67"/>
      <c r="V157" s="67"/>
      <c r="W157" s="67"/>
      <c r="X157" s="67"/>
      <c r="Y157" s="67"/>
      <c r="Z157" s="67"/>
      <c r="AA157" s="67"/>
      <c r="AB157" s="67"/>
      <c r="AC157" s="67"/>
    </row>
    <row r="158" spans="17:29" x14ac:dyDescent="0.25">
      <c r="Q158" s="67"/>
      <c r="R158" s="67"/>
      <c r="S158" s="67"/>
      <c r="T158" s="67"/>
      <c r="U158" s="67"/>
      <c r="V158" s="67"/>
      <c r="W158" s="67"/>
      <c r="X158" s="67"/>
      <c r="Y158" s="67"/>
      <c r="Z158" s="67"/>
      <c r="AA158" s="67"/>
      <c r="AB158" s="67"/>
      <c r="AC158" s="67"/>
    </row>
    <row r="159" spans="17:29" x14ac:dyDescent="0.25">
      <c r="Q159" s="67"/>
      <c r="R159" s="67"/>
      <c r="S159" s="67"/>
      <c r="T159" s="67"/>
      <c r="U159" s="67"/>
      <c r="V159" s="67"/>
      <c r="W159" s="67"/>
      <c r="X159" s="67"/>
      <c r="Y159" s="67"/>
      <c r="Z159" s="67"/>
      <c r="AA159" s="67"/>
      <c r="AB159" s="67"/>
      <c r="AC159" s="67"/>
    </row>
    <row r="160" spans="17:29" x14ac:dyDescent="0.25">
      <c r="Q160" s="67"/>
      <c r="R160" s="67"/>
      <c r="S160" s="67"/>
      <c r="T160" s="67"/>
      <c r="U160" s="67"/>
      <c r="V160" s="67"/>
      <c r="W160" s="67"/>
      <c r="X160" s="67"/>
      <c r="Y160" s="67"/>
      <c r="Z160" s="67"/>
      <c r="AA160" s="67"/>
      <c r="AB160" s="67"/>
      <c r="AC160" s="67"/>
    </row>
    <row r="161" spans="17:29" x14ac:dyDescent="0.25">
      <c r="Q161" s="67"/>
      <c r="R161" s="67"/>
      <c r="S161" s="67"/>
      <c r="T161" s="67"/>
      <c r="U161" s="67"/>
      <c r="V161" s="67"/>
      <c r="W161" s="67"/>
      <c r="X161" s="67"/>
      <c r="Y161" s="67"/>
      <c r="Z161" s="67"/>
      <c r="AA161" s="67"/>
      <c r="AB161" s="67"/>
      <c r="AC161" s="67"/>
    </row>
    <row r="162" spans="17:29" x14ac:dyDescent="0.25">
      <c r="Q162" s="67"/>
      <c r="R162" s="67"/>
      <c r="S162" s="67"/>
      <c r="T162" s="67"/>
      <c r="U162" s="67"/>
      <c r="V162" s="67"/>
      <c r="W162" s="67"/>
      <c r="X162" s="67"/>
      <c r="Y162" s="67"/>
      <c r="Z162" s="67"/>
      <c r="AA162" s="67"/>
      <c r="AB162" s="67"/>
      <c r="AC162" s="67"/>
    </row>
    <row r="163" spans="17:29" x14ac:dyDescent="0.25">
      <c r="Q163" s="67"/>
      <c r="R163" s="67"/>
      <c r="S163" s="67"/>
      <c r="T163" s="67"/>
      <c r="U163" s="67"/>
      <c r="V163" s="67"/>
      <c r="W163" s="67"/>
      <c r="X163" s="67"/>
      <c r="Y163" s="67"/>
      <c r="Z163" s="67"/>
      <c r="AA163" s="67"/>
      <c r="AB163" s="67"/>
      <c r="AC163" s="67"/>
    </row>
    <row r="164" spans="17:29" x14ac:dyDescent="0.25">
      <c r="Q164" s="67"/>
      <c r="R164" s="67"/>
      <c r="S164" s="67"/>
      <c r="T164" s="67"/>
      <c r="U164" s="67"/>
      <c r="V164" s="67"/>
      <c r="W164" s="67"/>
      <c r="X164" s="67"/>
      <c r="Y164" s="67"/>
      <c r="Z164" s="67"/>
      <c r="AA164" s="67"/>
      <c r="AB164" s="67"/>
      <c r="AC164" s="67"/>
    </row>
    <row r="165" spans="17:29" x14ac:dyDescent="0.25">
      <c r="Q165" s="67"/>
      <c r="R165" s="67"/>
      <c r="S165" s="67"/>
      <c r="T165" s="67"/>
      <c r="U165" s="67"/>
      <c r="V165" s="67"/>
      <c r="W165" s="67"/>
      <c r="X165" s="67"/>
      <c r="Y165" s="67"/>
      <c r="Z165" s="67"/>
      <c r="AA165" s="67"/>
      <c r="AB165" s="67"/>
      <c r="AC165" s="67"/>
    </row>
    <row r="166" spans="17:29" x14ac:dyDescent="0.25">
      <c r="Q166" s="67"/>
      <c r="R166" s="67"/>
      <c r="S166" s="67"/>
      <c r="T166" s="67"/>
      <c r="U166" s="67"/>
      <c r="V166" s="67"/>
      <c r="W166" s="67"/>
      <c r="X166" s="67"/>
      <c r="Y166" s="67"/>
      <c r="Z166" s="67"/>
      <c r="AA166" s="67"/>
      <c r="AB166" s="67"/>
      <c r="AC166" s="67"/>
    </row>
    <row r="167" spans="17:29" x14ac:dyDescent="0.25">
      <c r="Q167" s="67"/>
      <c r="R167" s="67"/>
      <c r="S167" s="67"/>
      <c r="T167" s="67"/>
      <c r="U167" s="67"/>
      <c r="V167" s="67"/>
      <c r="W167" s="67"/>
      <c r="X167" s="67"/>
      <c r="Y167" s="67"/>
      <c r="Z167" s="67"/>
      <c r="AA167" s="67"/>
      <c r="AB167" s="67"/>
      <c r="AC167" s="67"/>
    </row>
    <row r="168" spans="17:29" x14ac:dyDescent="0.25">
      <c r="Q168" s="67"/>
      <c r="R168" s="67"/>
      <c r="S168" s="67"/>
      <c r="T168" s="67"/>
      <c r="U168" s="67"/>
      <c r="V168" s="67"/>
      <c r="W168" s="67"/>
      <c r="X168" s="67"/>
      <c r="Y168" s="67"/>
      <c r="Z168" s="67"/>
      <c r="AA168" s="67"/>
      <c r="AB168" s="67"/>
      <c r="AC168" s="67"/>
    </row>
    <row r="169" spans="17:29" x14ac:dyDescent="0.25">
      <c r="Q169" s="67"/>
      <c r="R169" s="67"/>
      <c r="S169" s="67"/>
      <c r="T169" s="67"/>
      <c r="U169" s="67"/>
      <c r="V169" s="67"/>
      <c r="W169" s="67"/>
      <c r="X169" s="67"/>
      <c r="Y169" s="67"/>
      <c r="Z169" s="67"/>
      <c r="AA169" s="67"/>
      <c r="AB169" s="67"/>
      <c r="AC169" s="67"/>
    </row>
    <row r="170" spans="17:29" x14ac:dyDescent="0.25">
      <c r="Q170" s="67"/>
      <c r="R170" s="67"/>
      <c r="S170" s="67"/>
      <c r="T170" s="67"/>
      <c r="U170" s="67"/>
      <c r="V170" s="67"/>
      <c r="W170" s="67"/>
      <c r="X170" s="67"/>
      <c r="Y170" s="67"/>
      <c r="Z170" s="67"/>
      <c r="AA170" s="67"/>
      <c r="AB170" s="67"/>
      <c r="AC170" s="67"/>
    </row>
    <row r="171" spans="17:29" x14ac:dyDescent="0.25">
      <c r="Q171" s="67"/>
      <c r="R171" s="67"/>
      <c r="S171" s="67"/>
      <c r="T171" s="67"/>
      <c r="U171" s="67"/>
      <c r="V171" s="67"/>
      <c r="W171" s="67"/>
      <c r="X171" s="67"/>
      <c r="Y171" s="67"/>
      <c r="Z171" s="67"/>
      <c r="AA171" s="67"/>
      <c r="AB171" s="67"/>
      <c r="AC171" s="67"/>
    </row>
    <row r="172" spans="17:29" x14ac:dyDescent="0.25">
      <c r="Q172" s="67"/>
      <c r="R172" s="67"/>
      <c r="S172" s="67"/>
      <c r="T172" s="67"/>
      <c r="U172" s="67"/>
      <c r="V172" s="67"/>
      <c r="W172" s="67"/>
      <c r="X172" s="67"/>
      <c r="Y172" s="67"/>
      <c r="Z172" s="67"/>
      <c r="AA172" s="67"/>
      <c r="AB172" s="67"/>
      <c r="AC172" s="67"/>
    </row>
    <row r="173" spans="17:29" x14ac:dyDescent="0.25">
      <c r="Q173" s="67"/>
      <c r="R173" s="67"/>
      <c r="S173" s="67"/>
      <c r="T173" s="67"/>
      <c r="U173" s="67"/>
      <c r="V173" s="67"/>
      <c r="W173" s="67"/>
      <c r="X173" s="67"/>
      <c r="Y173" s="67"/>
      <c r="Z173" s="67"/>
      <c r="AA173" s="67"/>
      <c r="AB173" s="67"/>
      <c r="AC173" s="67"/>
    </row>
    <row r="174" spans="17:29" x14ac:dyDescent="0.25">
      <c r="Q174" s="67"/>
      <c r="R174" s="67"/>
      <c r="S174" s="67"/>
      <c r="T174" s="67"/>
      <c r="U174" s="67"/>
      <c r="V174" s="67"/>
      <c r="W174" s="67"/>
      <c r="X174" s="67"/>
      <c r="Y174" s="67"/>
      <c r="Z174" s="67"/>
      <c r="AA174" s="67"/>
      <c r="AB174" s="67"/>
      <c r="AC174" s="67"/>
    </row>
    <row r="175" spans="17:29" x14ac:dyDescent="0.25">
      <c r="Q175" s="67"/>
      <c r="R175" s="67"/>
      <c r="S175" s="67"/>
      <c r="T175" s="67"/>
      <c r="U175" s="67"/>
      <c r="V175" s="67"/>
      <c r="W175" s="67"/>
      <c r="X175" s="67"/>
      <c r="Y175" s="67"/>
      <c r="Z175" s="67"/>
      <c r="AA175" s="67"/>
      <c r="AB175" s="67"/>
      <c r="AC175" s="67"/>
    </row>
    <row r="176" spans="17:29" x14ac:dyDescent="0.25">
      <c r="Q176" s="67"/>
      <c r="R176" s="67"/>
      <c r="S176" s="67"/>
      <c r="T176" s="67"/>
      <c r="U176" s="67"/>
      <c r="V176" s="67"/>
      <c r="W176" s="67"/>
      <c r="X176" s="67"/>
      <c r="Y176" s="67"/>
      <c r="Z176" s="67"/>
      <c r="AA176" s="67"/>
      <c r="AB176" s="67"/>
      <c r="AC176" s="67"/>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J23"/>
  <sheetViews>
    <sheetView zoomScale="110" zoomScaleNormal="110" workbookViewId="0">
      <selection activeCell="G22" sqref="G22"/>
    </sheetView>
  </sheetViews>
  <sheetFormatPr baseColWidth="10" defaultColWidth="11.42578125" defaultRowHeight="15" x14ac:dyDescent="0.25"/>
  <cols>
    <col min="1" max="1" width="3.28515625" style="114" customWidth="1"/>
    <col min="2" max="2" width="11.42578125" style="114"/>
    <col min="3" max="3" width="62.140625" style="114" customWidth="1"/>
    <col min="4" max="4" width="31.7109375" style="114" customWidth="1"/>
    <col min="5" max="5" width="25.7109375" style="114" customWidth="1"/>
    <col min="6" max="6" width="11.7109375" style="114" customWidth="1"/>
    <col min="7" max="7" width="25.28515625" style="114" customWidth="1"/>
    <col min="8" max="12" width="11.5703125" style="114" customWidth="1"/>
    <col min="13" max="258" width="11.42578125" style="114"/>
    <col min="259" max="259" width="62.7109375" style="114" customWidth="1"/>
    <col min="260" max="260" width="18.28515625" style="114" customWidth="1"/>
    <col min="261" max="261" width="25.7109375" style="114" customWidth="1"/>
    <col min="262" max="262" width="11.7109375" style="114" customWidth="1"/>
    <col min="263" max="263" width="25.28515625" style="114" customWidth="1"/>
    <col min="264" max="268" width="11.5703125" style="114" customWidth="1"/>
    <col min="269" max="514" width="11.42578125" style="114"/>
    <col min="515" max="515" width="62.7109375" style="114" customWidth="1"/>
    <col min="516" max="516" width="18.28515625" style="114" customWidth="1"/>
    <col min="517" max="517" width="25.7109375" style="114" customWidth="1"/>
    <col min="518" max="518" width="11.7109375" style="114" customWidth="1"/>
    <col min="519" max="519" width="25.28515625" style="114" customWidth="1"/>
    <col min="520" max="524" width="11.5703125" style="114" customWidth="1"/>
    <col min="525" max="770" width="11.42578125" style="114"/>
    <col min="771" max="771" width="62.7109375" style="114" customWidth="1"/>
    <col min="772" max="772" width="18.28515625" style="114" customWidth="1"/>
    <col min="773" max="773" width="25.7109375" style="114" customWidth="1"/>
    <col min="774" max="774" width="11.7109375" style="114" customWidth="1"/>
    <col min="775" max="775" width="25.28515625" style="114" customWidth="1"/>
    <col min="776" max="780" width="11.5703125" style="114" customWidth="1"/>
    <col min="781" max="1026" width="11.42578125" style="114"/>
    <col min="1027" max="1027" width="62.7109375" style="114" customWidth="1"/>
    <col min="1028" max="1028" width="18.28515625" style="114" customWidth="1"/>
    <col min="1029" max="1029" width="25.7109375" style="114" customWidth="1"/>
    <col min="1030" max="1030" width="11.7109375" style="114" customWidth="1"/>
    <col min="1031" max="1031" width="25.28515625" style="114" customWidth="1"/>
    <col min="1032" max="1036" width="11.5703125" style="114" customWidth="1"/>
    <col min="1037" max="1282" width="11.42578125" style="114"/>
    <col min="1283" max="1283" width="62.7109375" style="114" customWidth="1"/>
    <col min="1284" max="1284" width="18.28515625" style="114" customWidth="1"/>
    <col min="1285" max="1285" width="25.7109375" style="114" customWidth="1"/>
    <col min="1286" max="1286" width="11.7109375" style="114" customWidth="1"/>
    <col min="1287" max="1287" width="25.28515625" style="114" customWidth="1"/>
    <col min="1288" max="1292" width="11.5703125" style="114" customWidth="1"/>
    <col min="1293" max="1538" width="11.42578125" style="114"/>
    <col min="1539" max="1539" width="62.7109375" style="114" customWidth="1"/>
    <col min="1540" max="1540" width="18.28515625" style="114" customWidth="1"/>
    <col min="1541" max="1541" width="25.7109375" style="114" customWidth="1"/>
    <col min="1542" max="1542" width="11.7109375" style="114" customWidth="1"/>
    <col min="1543" max="1543" width="25.28515625" style="114" customWidth="1"/>
    <col min="1544" max="1548" width="11.5703125" style="114" customWidth="1"/>
    <col min="1549" max="1794" width="11.42578125" style="114"/>
    <col min="1795" max="1795" width="62.7109375" style="114" customWidth="1"/>
    <col min="1796" max="1796" width="18.28515625" style="114" customWidth="1"/>
    <col min="1797" max="1797" width="25.7109375" style="114" customWidth="1"/>
    <col min="1798" max="1798" width="11.7109375" style="114" customWidth="1"/>
    <col min="1799" max="1799" width="25.28515625" style="114" customWidth="1"/>
    <col min="1800" max="1804" width="11.5703125" style="114" customWidth="1"/>
    <col min="1805" max="2050" width="11.42578125" style="114"/>
    <col min="2051" max="2051" width="62.7109375" style="114" customWidth="1"/>
    <col min="2052" max="2052" width="18.28515625" style="114" customWidth="1"/>
    <col min="2053" max="2053" width="25.7109375" style="114" customWidth="1"/>
    <col min="2054" max="2054" width="11.7109375" style="114" customWidth="1"/>
    <col min="2055" max="2055" width="25.28515625" style="114" customWidth="1"/>
    <col min="2056" max="2060" width="11.5703125" style="114" customWidth="1"/>
    <col min="2061" max="2306" width="11.42578125" style="114"/>
    <col min="2307" max="2307" width="62.7109375" style="114" customWidth="1"/>
    <col min="2308" max="2308" width="18.28515625" style="114" customWidth="1"/>
    <col min="2309" max="2309" width="25.7109375" style="114" customWidth="1"/>
    <col min="2310" max="2310" width="11.7109375" style="114" customWidth="1"/>
    <col min="2311" max="2311" width="25.28515625" style="114" customWidth="1"/>
    <col min="2312" max="2316" width="11.5703125" style="114" customWidth="1"/>
    <col min="2317" max="2562" width="11.42578125" style="114"/>
    <col min="2563" max="2563" width="62.7109375" style="114" customWidth="1"/>
    <col min="2564" max="2564" width="18.28515625" style="114" customWidth="1"/>
    <col min="2565" max="2565" width="25.7109375" style="114" customWidth="1"/>
    <col min="2566" max="2566" width="11.7109375" style="114" customWidth="1"/>
    <col min="2567" max="2567" width="25.28515625" style="114" customWidth="1"/>
    <col min="2568" max="2572" width="11.5703125" style="114" customWidth="1"/>
    <col min="2573" max="2818" width="11.42578125" style="114"/>
    <col min="2819" max="2819" width="62.7109375" style="114" customWidth="1"/>
    <col min="2820" max="2820" width="18.28515625" style="114" customWidth="1"/>
    <col min="2821" max="2821" width="25.7109375" style="114" customWidth="1"/>
    <col min="2822" max="2822" width="11.7109375" style="114" customWidth="1"/>
    <col min="2823" max="2823" width="25.28515625" style="114" customWidth="1"/>
    <col min="2824" max="2828" width="11.5703125" style="114" customWidth="1"/>
    <col min="2829" max="3074" width="11.42578125" style="114"/>
    <col min="3075" max="3075" width="62.7109375" style="114" customWidth="1"/>
    <col min="3076" max="3076" width="18.28515625" style="114" customWidth="1"/>
    <col min="3077" max="3077" width="25.7109375" style="114" customWidth="1"/>
    <col min="3078" max="3078" width="11.7109375" style="114" customWidth="1"/>
    <col min="3079" max="3079" width="25.28515625" style="114" customWidth="1"/>
    <col min="3080" max="3084" width="11.5703125" style="114" customWidth="1"/>
    <col min="3085" max="3330" width="11.42578125" style="114"/>
    <col min="3331" max="3331" width="62.7109375" style="114" customWidth="1"/>
    <col min="3332" max="3332" width="18.28515625" style="114" customWidth="1"/>
    <col min="3333" max="3333" width="25.7109375" style="114" customWidth="1"/>
    <col min="3334" max="3334" width="11.7109375" style="114" customWidth="1"/>
    <col min="3335" max="3335" width="25.28515625" style="114" customWidth="1"/>
    <col min="3336" max="3340" width="11.5703125" style="114" customWidth="1"/>
    <col min="3341" max="3586" width="11.42578125" style="114"/>
    <col min="3587" max="3587" width="62.7109375" style="114" customWidth="1"/>
    <col min="3588" max="3588" width="18.28515625" style="114" customWidth="1"/>
    <col min="3589" max="3589" width="25.7109375" style="114" customWidth="1"/>
    <col min="3590" max="3590" width="11.7109375" style="114" customWidth="1"/>
    <col min="3591" max="3591" width="25.28515625" style="114" customWidth="1"/>
    <col min="3592" max="3596" width="11.5703125" style="114" customWidth="1"/>
    <col min="3597" max="3842" width="11.42578125" style="114"/>
    <col min="3843" max="3843" width="62.7109375" style="114" customWidth="1"/>
    <col min="3844" max="3844" width="18.28515625" style="114" customWidth="1"/>
    <col min="3845" max="3845" width="25.7109375" style="114" customWidth="1"/>
    <col min="3846" max="3846" width="11.7109375" style="114" customWidth="1"/>
    <col min="3847" max="3847" width="25.28515625" style="114" customWidth="1"/>
    <col min="3848" max="3852" width="11.5703125" style="114" customWidth="1"/>
    <col min="3853" max="4098" width="11.42578125" style="114"/>
    <col min="4099" max="4099" width="62.7109375" style="114" customWidth="1"/>
    <col min="4100" max="4100" width="18.28515625" style="114" customWidth="1"/>
    <col min="4101" max="4101" width="25.7109375" style="114" customWidth="1"/>
    <col min="4102" max="4102" width="11.7109375" style="114" customWidth="1"/>
    <col min="4103" max="4103" width="25.28515625" style="114" customWidth="1"/>
    <col min="4104" max="4108" width="11.5703125" style="114" customWidth="1"/>
    <col min="4109" max="4354" width="11.42578125" style="114"/>
    <col min="4355" max="4355" width="62.7109375" style="114" customWidth="1"/>
    <col min="4356" max="4356" width="18.28515625" style="114" customWidth="1"/>
    <col min="4357" max="4357" width="25.7109375" style="114" customWidth="1"/>
    <col min="4358" max="4358" width="11.7109375" style="114" customWidth="1"/>
    <col min="4359" max="4359" width="25.28515625" style="114" customWidth="1"/>
    <col min="4360" max="4364" width="11.5703125" style="114" customWidth="1"/>
    <col min="4365" max="4610" width="11.42578125" style="114"/>
    <col min="4611" max="4611" width="62.7109375" style="114" customWidth="1"/>
    <col min="4612" max="4612" width="18.28515625" style="114" customWidth="1"/>
    <col min="4613" max="4613" width="25.7109375" style="114" customWidth="1"/>
    <col min="4614" max="4614" width="11.7109375" style="114" customWidth="1"/>
    <col min="4615" max="4615" width="25.28515625" style="114" customWidth="1"/>
    <col min="4616" max="4620" width="11.5703125" style="114" customWidth="1"/>
    <col min="4621" max="4866" width="11.42578125" style="114"/>
    <col min="4867" max="4867" width="62.7109375" style="114" customWidth="1"/>
    <col min="4868" max="4868" width="18.28515625" style="114" customWidth="1"/>
    <col min="4869" max="4869" width="25.7109375" style="114" customWidth="1"/>
    <col min="4870" max="4870" width="11.7109375" style="114" customWidth="1"/>
    <col min="4871" max="4871" width="25.28515625" style="114" customWidth="1"/>
    <col min="4872" max="4876" width="11.5703125" style="114" customWidth="1"/>
    <col min="4877" max="5122" width="11.42578125" style="114"/>
    <col min="5123" max="5123" width="62.7109375" style="114" customWidth="1"/>
    <col min="5124" max="5124" width="18.28515625" style="114" customWidth="1"/>
    <col min="5125" max="5125" width="25.7109375" style="114" customWidth="1"/>
    <col min="5126" max="5126" width="11.7109375" style="114" customWidth="1"/>
    <col min="5127" max="5127" width="25.28515625" style="114" customWidth="1"/>
    <col min="5128" max="5132" width="11.5703125" style="114" customWidth="1"/>
    <col min="5133" max="5378" width="11.42578125" style="114"/>
    <col min="5379" max="5379" width="62.7109375" style="114" customWidth="1"/>
    <col min="5380" max="5380" width="18.28515625" style="114" customWidth="1"/>
    <col min="5381" max="5381" width="25.7109375" style="114" customWidth="1"/>
    <col min="5382" max="5382" width="11.7109375" style="114" customWidth="1"/>
    <col min="5383" max="5383" width="25.28515625" style="114" customWidth="1"/>
    <col min="5384" max="5388" width="11.5703125" style="114" customWidth="1"/>
    <col min="5389" max="5634" width="11.42578125" style="114"/>
    <col min="5635" max="5635" width="62.7109375" style="114" customWidth="1"/>
    <col min="5636" max="5636" width="18.28515625" style="114" customWidth="1"/>
    <col min="5637" max="5637" width="25.7109375" style="114" customWidth="1"/>
    <col min="5638" max="5638" width="11.7109375" style="114" customWidth="1"/>
    <col min="5639" max="5639" width="25.28515625" style="114" customWidth="1"/>
    <col min="5640" max="5644" width="11.5703125" style="114" customWidth="1"/>
    <col min="5645" max="5890" width="11.42578125" style="114"/>
    <col min="5891" max="5891" width="62.7109375" style="114" customWidth="1"/>
    <col min="5892" max="5892" width="18.28515625" style="114" customWidth="1"/>
    <col min="5893" max="5893" width="25.7109375" style="114" customWidth="1"/>
    <col min="5894" max="5894" width="11.7109375" style="114" customWidth="1"/>
    <col min="5895" max="5895" width="25.28515625" style="114" customWidth="1"/>
    <col min="5896" max="5900" width="11.5703125" style="114" customWidth="1"/>
    <col min="5901" max="6146" width="11.42578125" style="114"/>
    <col min="6147" max="6147" width="62.7109375" style="114" customWidth="1"/>
    <col min="6148" max="6148" width="18.28515625" style="114" customWidth="1"/>
    <col min="6149" max="6149" width="25.7109375" style="114" customWidth="1"/>
    <col min="6150" max="6150" width="11.7109375" style="114" customWidth="1"/>
    <col min="6151" max="6151" width="25.28515625" style="114" customWidth="1"/>
    <col min="6152" max="6156" width="11.5703125" style="114" customWidth="1"/>
    <col min="6157" max="6402" width="11.42578125" style="114"/>
    <col min="6403" max="6403" width="62.7109375" style="114" customWidth="1"/>
    <col min="6404" max="6404" width="18.28515625" style="114" customWidth="1"/>
    <col min="6405" max="6405" width="25.7109375" style="114" customWidth="1"/>
    <col min="6406" max="6406" width="11.7109375" style="114" customWidth="1"/>
    <col min="6407" max="6407" width="25.28515625" style="114" customWidth="1"/>
    <col min="6408" max="6412" width="11.5703125" style="114" customWidth="1"/>
    <col min="6413" max="6658" width="11.42578125" style="114"/>
    <col min="6659" max="6659" width="62.7109375" style="114" customWidth="1"/>
    <col min="6660" max="6660" width="18.28515625" style="114" customWidth="1"/>
    <col min="6661" max="6661" width="25.7109375" style="114" customWidth="1"/>
    <col min="6662" max="6662" width="11.7109375" style="114" customWidth="1"/>
    <col min="6663" max="6663" width="25.28515625" style="114" customWidth="1"/>
    <col min="6664" max="6668" width="11.5703125" style="114" customWidth="1"/>
    <col min="6669" max="6914" width="11.42578125" style="114"/>
    <col min="6915" max="6915" width="62.7109375" style="114" customWidth="1"/>
    <col min="6916" max="6916" width="18.28515625" style="114" customWidth="1"/>
    <col min="6917" max="6917" width="25.7109375" style="114" customWidth="1"/>
    <col min="6918" max="6918" width="11.7109375" style="114" customWidth="1"/>
    <col min="6919" max="6919" width="25.28515625" style="114" customWidth="1"/>
    <col min="6920" max="6924" width="11.5703125" style="114" customWidth="1"/>
    <col min="6925" max="7170" width="11.42578125" style="114"/>
    <col min="7171" max="7171" width="62.7109375" style="114" customWidth="1"/>
    <col min="7172" max="7172" width="18.28515625" style="114" customWidth="1"/>
    <col min="7173" max="7173" width="25.7109375" style="114" customWidth="1"/>
    <col min="7174" max="7174" width="11.7109375" style="114" customWidth="1"/>
    <col min="7175" max="7175" width="25.28515625" style="114" customWidth="1"/>
    <col min="7176" max="7180" width="11.5703125" style="114" customWidth="1"/>
    <col min="7181" max="7426" width="11.42578125" style="114"/>
    <col min="7427" max="7427" width="62.7109375" style="114" customWidth="1"/>
    <col min="7428" max="7428" width="18.28515625" style="114" customWidth="1"/>
    <col min="7429" max="7429" width="25.7109375" style="114" customWidth="1"/>
    <col min="7430" max="7430" width="11.7109375" style="114" customWidth="1"/>
    <col min="7431" max="7431" width="25.28515625" style="114" customWidth="1"/>
    <col min="7432" max="7436" width="11.5703125" style="114" customWidth="1"/>
    <col min="7437" max="7682" width="11.42578125" style="114"/>
    <col min="7683" max="7683" width="62.7109375" style="114" customWidth="1"/>
    <col min="7684" max="7684" width="18.28515625" style="114" customWidth="1"/>
    <col min="7685" max="7685" width="25.7109375" style="114" customWidth="1"/>
    <col min="7686" max="7686" width="11.7109375" style="114" customWidth="1"/>
    <col min="7687" max="7687" width="25.28515625" style="114" customWidth="1"/>
    <col min="7688" max="7692" width="11.5703125" style="114" customWidth="1"/>
    <col min="7693" max="7938" width="11.42578125" style="114"/>
    <col min="7939" max="7939" width="62.7109375" style="114" customWidth="1"/>
    <col min="7940" max="7940" width="18.28515625" style="114" customWidth="1"/>
    <col min="7941" max="7941" width="25.7109375" style="114" customWidth="1"/>
    <col min="7942" max="7942" width="11.7109375" style="114" customWidth="1"/>
    <col min="7943" max="7943" width="25.28515625" style="114" customWidth="1"/>
    <col min="7944" max="7948" width="11.5703125" style="114" customWidth="1"/>
    <col min="7949" max="8194" width="11.42578125" style="114"/>
    <col min="8195" max="8195" width="62.7109375" style="114" customWidth="1"/>
    <col min="8196" max="8196" width="18.28515625" style="114" customWidth="1"/>
    <col min="8197" max="8197" width="25.7109375" style="114" customWidth="1"/>
    <col min="8198" max="8198" width="11.7109375" style="114" customWidth="1"/>
    <col min="8199" max="8199" width="25.28515625" style="114" customWidth="1"/>
    <col min="8200" max="8204" width="11.5703125" style="114" customWidth="1"/>
    <col min="8205" max="8450" width="11.42578125" style="114"/>
    <col min="8451" max="8451" width="62.7109375" style="114" customWidth="1"/>
    <col min="8452" max="8452" width="18.28515625" style="114" customWidth="1"/>
    <col min="8453" max="8453" width="25.7109375" style="114" customWidth="1"/>
    <col min="8454" max="8454" width="11.7109375" style="114" customWidth="1"/>
    <col min="8455" max="8455" width="25.28515625" style="114" customWidth="1"/>
    <col min="8456" max="8460" width="11.5703125" style="114" customWidth="1"/>
    <col min="8461" max="8706" width="11.42578125" style="114"/>
    <col min="8707" max="8707" width="62.7109375" style="114" customWidth="1"/>
    <col min="8708" max="8708" width="18.28515625" style="114" customWidth="1"/>
    <col min="8709" max="8709" width="25.7109375" style="114" customWidth="1"/>
    <col min="8710" max="8710" width="11.7109375" style="114" customWidth="1"/>
    <col min="8711" max="8711" width="25.28515625" style="114" customWidth="1"/>
    <col min="8712" max="8716" width="11.5703125" style="114" customWidth="1"/>
    <col min="8717" max="8962" width="11.42578125" style="114"/>
    <col min="8963" max="8963" width="62.7109375" style="114" customWidth="1"/>
    <col min="8964" max="8964" width="18.28515625" style="114" customWidth="1"/>
    <col min="8965" max="8965" width="25.7109375" style="114" customWidth="1"/>
    <col min="8966" max="8966" width="11.7109375" style="114" customWidth="1"/>
    <col min="8967" max="8967" width="25.28515625" style="114" customWidth="1"/>
    <col min="8968" max="8972" width="11.5703125" style="114" customWidth="1"/>
    <col min="8973" max="9218" width="11.42578125" style="114"/>
    <col min="9219" max="9219" width="62.7109375" style="114" customWidth="1"/>
    <col min="9220" max="9220" width="18.28515625" style="114" customWidth="1"/>
    <col min="9221" max="9221" width="25.7109375" style="114" customWidth="1"/>
    <col min="9222" max="9222" width="11.7109375" style="114" customWidth="1"/>
    <col min="9223" max="9223" width="25.28515625" style="114" customWidth="1"/>
    <col min="9224" max="9228" width="11.5703125" style="114" customWidth="1"/>
    <col min="9229" max="9474" width="11.42578125" style="114"/>
    <col min="9475" max="9475" width="62.7109375" style="114" customWidth="1"/>
    <col min="9476" max="9476" width="18.28515625" style="114" customWidth="1"/>
    <col min="9477" max="9477" width="25.7109375" style="114" customWidth="1"/>
    <col min="9478" max="9478" width="11.7109375" style="114" customWidth="1"/>
    <col min="9479" max="9479" width="25.28515625" style="114" customWidth="1"/>
    <col min="9480" max="9484" width="11.5703125" style="114" customWidth="1"/>
    <col min="9485" max="9730" width="11.42578125" style="114"/>
    <col min="9731" max="9731" width="62.7109375" style="114" customWidth="1"/>
    <col min="9732" max="9732" width="18.28515625" style="114" customWidth="1"/>
    <col min="9733" max="9733" width="25.7109375" style="114" customWidth="1"/>
    <col min="9734" max="9734" width="11.7109375" style="114" customWidth="1"/>
    <col min="9735" max="9735" width="25.28515625" style="114" customWidth="1"/>
    <col min="9736" max="9740" width="11.5703125" style="114" customWidth="1"/>
    <col min="9741" max="9986" width="11.42578125" style="114"/>
    <col min="9987" max="9987" width="62.7109375" style="114" customWidth="1"/>
    <col min="9988" max="9988" width="18.28515625" style="114" customWidth="1"/>
    <col min="9989" max="9989" width="25.7109375" style="114" customWidth="1"/>
    <col min="9990" max="9990" width="11.7109375" style="114" customWidth="1"/>
    <col min="9991" max="9991" width="25.28515625" style="114" customWidth="1"/>
    <col min="9992" max="9996" width="11.5703125" style="114" customWidth="1"/>
    <col min="9997" max="10242" width="11.42578125" style="114"/>
    <col min="10243" max="10243" width="62.7109375" style="114" customWidth="1"/>
    <col min="10244" max="10244" width="18.28515625" style="114" customWidth="1"/>
    <col min="10245" max="10245" width="25.7109375" style="114" customWidth="1"/>
    <col min="10246" max="10246" width="11.7109375" style="114" customWidth="1"/>
    <col min="10247" max="10247" width="25.28515625" style="114" customWidth="1"/>
    <col min="10248" max="10252" width="11.5703125" style="114" customWidth="1"/>
    <col min="10253" max="10498" width="11.42578125" style="114"/>
    <col min="10499" max="10499" width="62.7109375" style="114" customWidth="1"/>
    <col min="10500" max="10500" width="18.28515625" style="114" customWidth="1"/>
    <col min="10501" max="10501" width="25.7109375" style="114" customWidth="1"/>
    <col min="10502" max="10502" width="11.7109375" style="114" customWidth="1"/>
    <col min="10503" max="10503" width="25.28515625" style="114" customWidth="1"/>
    <col min="10504" max="10508" width="11.5703125" style="114" customWidth="1"/>
    <col min="10509" max="10754" width="11.42578125" style="114"/>
    <col min="10755" max="10755" width="62.7109375" style="114" customWidth="1"/>
    <col min="10756" max="10756" width="18.28515625" style="114" customWidth="1"/>
    <col min="10757" max="10757" width="25.7109375" style="114" customWidth="1"/>
    <col min="10758" max="10758" width="11.7109375" style="114" customWidth="1"/>
    <col min="10759" max="10759" width="25.28515625" style="114" customWidth="1"/>
    <col min="10760" max="10764" width="11.5703125" style="114" customWidth="1"/>
    <col min="10765" max="11010" width="11.42578125" style="114"/>
    <col min="11011" max="11011" width="62.7109375" style="114" customWidth="1"/>
    <col min="11012" max="11012" width="18.28515625" style="114" customWidth="1"/>
    <col min="11013" max="11013" width="25.7109375" style="114" customWidth="1"/>
    <col min="11014" max="11014" width="11.7109375" style="114" customWidth="1"/>
    <col min="11015" max="11015" width="25.28515625" style="114" customWidth="1"/>
    <col min="11016" max="11020" width="11.5703125" style="114" customWidth="1"/>
    <col min="11021" max="11266" width="11.42578125" style="114"/>
    <col min="11267" max="11267" width="62.7109375" style="114" customWidth="1"/>
    <col min="11268" max="11268" width="18.28515625" style="114" customWidth="1"/>
    <col min="11269" max="11269" width="25.7109375" style="114" customWidth="1"/>
    <col min="11270" max="11270" width="11.7109375" style="114" customWidth="1"/>
    <col min="11271" max="11271" width="25.28515625" style="114" customWidth="1"/>
    <col min="11272" max="11276" width="11.5703125" style="114" customWidth="1"/>
    <col min="11277" max="11522" width="11.42578125" style="114"/>
    <col min="11523" max="11523" width="62.7109375" style="114" customWidth="1"/>
    <col min="11524" max="11524" width="18.28515625" style="114" customWidth="1"/>
    <col min="11525" max="11525" width="25.7109375" style="114" customWidth="1"/>
    <col min="11526" max="11526" width="11.7109375" style="114" customWidth="1"/>
    <col min="11527" max="11527" width="25.28515625" style="114" customWidth="1"/>
    <col min="11528" max="11532" width="11.5703125" style="114" customWidth="1"/>
    <col min="11533" max="11778" width="11.42578125" style="114"/>
    <col min="11779" max="11779" width="62.7109375" style="114" customWidth="1"/>
    <col min="11780" max="11780" width="18.28515625" style="114" customWidth="1"/>
    <col min="11781" max="11781" width="25.7109375" style="114" customWidth="1"/>
    <col min="11782" max="11782" width="11.7109375" style="114" customWidth="1"/>
    <col min="11783" max="11783" width="25.28515625" style="114" customWidth="1"/>
    <col min="11784" max="11788" width="11.5703125" style="114" customWidth="1"/>
    <col min="11789" max="12034" width="11.42578125" style="114"/>
    <col min="12035" max="12035" width="62.7109375" style="114" customWidth="1"/>
    <col min="12036" max="12036" width="18.28515625" style="114" customWidth="1"/>
    <col min="12037" max="12037" width="25.7109375" style="114" customWidth="1"/>
    <col min="12038" max="12038" width="11.7109375" style="114" customWidth="1"/>
    <col min="12039" max="12039" width="25.28515625" style="114" customWidth="1"/>
    <col min="12040" max="12044" width="11.5703125" style="114" customWidth="1"/>
    <col min="12045" max="12290" width="11.42578125" style="114"/>
    <col min="12291" max="12291" width="62.7109375" style="114" customWidth="1"/>
    <col min="12292" max="12292" width="18.28515625" style="114" customWidth="1"/>
    <col min="12293" max="12293" width="25.7109375" style="114" customWidth="1"/>
    <col min="12294" max="12294" width="11.7109375" style="114" customWidth="1"/>
    <col min="12295" max="12295" width="25.28515625" style="114" customWidth="1"/>
    <col min="12296" max="12300" width="11.5703125" style="114" customWidth="1"/>
    <col min="12301" max="12546" width="11.42578125" style="114"/>
    <col min="12547" max="12547" width="62.7109375" style="114" customWidth="1"/>
    <col min="12548" max="12548" width="18.28515625" style="114" customWidth="1"/>
    <col min="12549" max="12549" width="25.7109375" style="114" customWidth="1"/>
    <col min="12550" max="12550" width="11.7109375" style="114" customWidth="1"/>
    <col min="12551" max="12551" width="25.28515625" style="114" customWidth="1"/>
    <col min="12552" max="12556" width="11.5703125" style="114" customWidth="1"/>
    <col min="12557" max="12802" width="11.42578125" style="114"/>
    <col min="12803" max="12803" width="62.7109375" style="114" customWidth="1"/>
    <col min="12804" max="12804" width="18.28515625" style="114" customWidth="1"/>
    <col min="12805" max="12805" width="25.7109375" style="114" customWidth="1"/>
    <col min="12806" max="12806" width="11.7109375" style="114" customWidth="1"/>
    <col min="12807" max="12807" width="25.28515625" style="114" customWidth="1"/>
    <col min="12808" max="12812" width="11.5703125" style="114" customWidth="1"/>
    <col min="12813" max="13058" width="11.42578125" style="114"/>
    <col min="13059" max="13059" width="62.7109375" style="114" customWidth="1"/>
    <col min="13060" max="13060" width="18.28515625" style="114" customWidth="1"/>
    <col min="13061" max="13061" width="25.7109375" style="114" customWidth="1"/>
    <col min="13062" max="13062" width="11.7109375" style="114" customWidth="1"/>
    <col min="13063" max="13063" width="25.28515625" style="114" customWidth="1"/>
    <col min="13064" max="13068" width="11.5703125" style="114" customWidth="1"/>
    <col min="13069" max="13314" width="11.42578125" style="114"/>
    <col min="13315" max="13315" width="62.7109375" style="114" customWidth="1"/>
    <col min="13316" max="13316" width="18.28515625" style="114" customWidth="1"/>
    <col min="13317" max="13317" width="25.7109375" style="114" customWidth="1"/>
    <col min="13318" max="13318" width="11.7109375" style="114" customWidth="1"/>
    <col min="13319" max="13319" width="25.28515625" style="114" customWidth="1"/>
    <col min="13320" max="13324" width="11.5703125" style="114" customWidth="1"/>
    <col min="13325" max="13570" width="11.42578125" style="114"/>
    <col min="13571" max="13571" width="62.7109375" style="114" customWidth="1"/>
    <col min="13572" max="13572" width="18.28515625" style="114" customWidth="1"/>
    <col min="13573" max="13573" width="25.7109375" style="114" customWidth="1"/>
    <col min="13574" max="13574" width="11.7109375" style="114" customWidth="1"/>
    <col min="13575" max="13575" width="25.28515625" style="114" customWidth="1"/>
    <col min="13576" max="13580" width="11.5703125" style="114" customWidth="1"/>
    <col min="13581" max="13826" width="11.42578125" style="114"/>
    <col min="13827" max="13827" width="62.7109375" style="114" customWidth="1"/>
    <col min="13828" max="13828" width="18.28515625" style="114" customWidth="1"/>
    <col min="13829" max="13829" width="25.7109375" style="114" customWidth="1"/>
    <col min="13830" max="13830" width="11.7109375" style="114" customWidth="1"/>
    <col min="13831" max="13831" width="25.28515625" style="114" customWidth="1"/>
    <col min="13832" max="13836" width="11.5703125" style="114" customWidth="1"/>
    <col min="13837" max="14082" width="11.42578125" style="114"/>
    <col min="14083" max="14083" width="62.7109375" style="114" customWidth="1"/>
    <col min="14084" max="14084" width="18.28515625" style="114" customWidth="1"/>
    <col min="14085" max="14085" width="25.7109375" style="114" customWidth="1"/>
    <col min="14086" max="14086" width="11.7109375" style="114" customWidth="1"/>
    <col min="14087" max="14087" width="25.28515625" style="114" customWidth="1"/>
    <col min="14088" max="14092" width="11.5703125" style="114" customWidth="1"/>
    <col min="14093" max="14338" width="11.42578125" style="114"/>
    <col min="14339" max="14339" width="62.7109375" style="114" customWidth="1"/>
    <col min="14340" max="14340" width="18.28515625" style="114" customWidth="1"/>
    <col min="14341" max="14341" width="25.7109375" style="114" customWidth="1"/>
    <col min="14342" max="14342" width="11.7109375" style="114" customWidth="1"/>
    <col min="14343" max="14343" width="25.28515625" style="114" customWidth="1"/>
    <col min="14344" max="14348" width="11.5703125" style="114" customWidth="1"/>
    <col min="14349" max="14594" width="11.42578125" style="114"/>
    <col min="14595" max="14595" width="62.7109375" style="114" customWidth="1"/>
    <col min="14596" max="14596" width="18.28515625" style="114" customWidth="1"/>
    <col min="14597" max="14597" width="25.7109375" style="114" customWidth="1"/>
    <col min="14598" max="14598" width="11.7109375" style="114" customWidth="1"/>
    <col min="14599" max="14599" width="25.28515625" style="114" customWidth="1"/>
    <col min="14600" max="14604" width="11.5703125" style="114" customWidth="1"/>
    <col min="14605" max="14850" width="11.42578125" style="114"/>
    <col min="14851" max="14851" width="62.7109375" style="114" customWidth="1"/>
    <col min="14852" max="14852" width="18.28515625" style="114" customWidth="1"/>
    <col min="14853" max="14853" width="25.7109375" style="114" customWidth="1"/>
    <col min="14854" max="14854" width="11.7109375" style="114" customWidth="1"/>
    <col min="14855" max="14855" width="25.28515625" style="114" customWidth="1"/>
    <col min="14856" max="14860" width="11.5703125" style="114" customWidth="1"/>
    <col min="14861" max="15106" width="11.42578125" style="114"/>
    <col min="15107" max="15107" width="62.7109375" style="114" customWidth="1"/>
    <col min="15108" max="15108" width="18.28515625" style="114" customWidth="1"/>
    <col min="15109" max="15109" width="25.7109375" style="114" customWidth="1"/>
    <col min="15110" max="15110" width="11.7109375" style="114" customWidth="1"/>
    <col min="15111" max="15111" width="25.28515625" style="114" customWidth="1"/>
    <col min="15112" max="15116" width="11.5703125" style="114" customWidth="1"/>
    <col min="15117" max="15362" width="11.42578125" style="114"/>
    <col min="15363" max="15363" width="62.7109375" style="114" customWidth="1"/>
    <col min="15364" max="15364" width="18.28515625" style="114" customWidth="1"/>
    <col min="15365" max="15365" width="25.7109375" style="114" customWidth="1"/>
    <col min="15366" max="15366" width="11.7109375" style="114" customWidth="1"/>
    <col min="15367" max="15367" width="25.28515625" style="114" customWidth="1"/>
    <col min="15368" max="15372" width="11.5703125" style="114" customWidth="1"/>
    <col min="15373" max="15618" width="11.42578125" style="114"/>
    <col min="15619" max="15619" width="62.7109375" style="114" customWidth="1"/>
    <col min="15620" max="15620" width="18.28515625" style="114" customWidth="1"/>
    <col min="15621" max="15621" width="25.7109375" style="114" customWidth="1"/>
    <col min="15622" max="15622" width="11.7109375" style="114" customWidth="1"/>
    <col min="15623" max="15623" width="25.28515625" style="114" customWidth="1"/>
    <col min="15624" max="15628" width="11.5703125" style="114" customWidth="1"/>
    <col min="15629" max="15874" width="11.42578125" style="114"/>
    <col min="15875" max="15875" width="62.7109375" style="114" customWidth="1"/>
    <col min="15876" max="15876" width="18.28515625" style="114" customWidth="1"/>
    <col min="15877" max="15877" width="25.7109375" style="114" customWidth="1"/>
    <col min="15878" max="15878" width="11.7109375" style="114" customWidth="1"/>
    <col min="15879" max="15879" width="25.28515625" style="114" customWidth="1"/>
    <col min="15880" max="15884" width="11.5703125" style="114" customWidth="1"/>
    <col min="15885" max="16130" width="11.42578125" style="114"/>
    <col min="16131" max="16131" width="62.7109375" style="114" customWidth="1"/>
    <col min="16132" max="16132" width="18.28515625" style="114" customWidth="1"/>
    <col min="16133" max="16133" width="25.7109375" style="114" customWidth="1"/>
    <col min="16134" max="16134" width="11.7109375" style="114" customWidth="1"/>
    <col min="16135" max="16135" width="25.28515625" style="114" customWidth="1"/>
    <col min="16136" max="16140" width="11.5703125" style="114" customWidth="1"/>
    <col min="16141" max="16384" width="11.42578125" style="114"/>
  </cols>
  <sheetData>
    <row r="1" spans="2:9" ht="15.75" x14ac:dyDescent="0.25">
      <c r="B1" s="211" t="s">
        <v>115</v>
      </c>
    </row>
    <row r="3" spans="2:9" ht="15.75" thickBot="1" x14ac:dyDescent="0.3"/>
    <row r="4" spans="2:9" ht="15.75" thickBot="1" x14ac:dyDescent="0.3">
      <c r="B4" s="230"/>
      <c r="C4" s="229" t="s">
        <v>116</v>
      </c>
      <c r="D4" s="227" t="s">
        <v>117</v>
      </c>
      <c r="E4" s="228" t="s">
        <v>118</v>
      </c>
      <c r="F4" s="209"/>
    </row>
    <row r="5" spans="2:9" ht="16.350000000000001" customHeight="1" x14ac:dyDescent="0.25">
      <c r="B5" s="383" t="s">
        <v>119</v>
      </c>
      <c r="C5" s="212" t="s">
        <v>120</v>
      </c>
      <c r="D5" s="213"/>
      <c r="E5" s="214"/>
    </row>
    <row r="6" spans="2:9" x14ac:dyDescent="0.25">
      <c r="B6" s="384"/>
      <c r="C6" s="215" t="s">
        <v>121</v>
      </c>
      <c r="D6" s="216"/>
      <c r="E6" s="217"/>
    </row>
    <row r="7" spans="2:9" x14ac:dyDescent="0.25">
      <c r="B7" s="384"/>
      <c r="C7" s="215" t="s">
        <v>122</v>
      </c>
      <c r="D7" s="216"/>
      <c r="E7" s="217"/>
    </row>
    <row r="8" spans="2:9" x14ac:dyDescent="0.25">
      <c r="B8" s="384"/>
      <c r="C8" s="215" t="s">
        <v>123</v>
      </c>
      <c r="D8" s="216"/>
      <c r="E8" s="217"/>
    </row>
    <row r="9" spans="2:9" x14ac:dyDescent="0.25">
      <c r="B9" s="384"/>
      <c r="C9" s="215" t="s">
        <v>124</v>
      </c>
      <c r="D9" s="216"/>
      <c r="E9" s="217"/>
    </row>
    <row r="10" spans="2:9" x14ac:dyDescent="0.25">
      <c r="B10" s="384"/>
      <c r="C10" s="215" t="s">
        <v>54</v>
      </c>
      <c r="D10" s="218"/>
      <c r="E10" s="217"/>
    </row>
    <row r="11" spans="2:9" x14ac:dyDescent="0.25">
      <c r="B11" s="384"/>
      <c r="C11" s="215" t="s">
        <v>125</v>
      </c>
      <c r="D11" s="216"/>
      <c r="E11" s="217"/>
      <c r="I11" s="113"/>
    </row>
    <row r="12" spans="2:9" x14ac:dyDescent="0.25">
      <c r="B12" s="384"/>
      <c r="C12" s="215" t="s">
        <v>126</v>
      </c>
      <c r="D12" s="216"/>
      <c r="E12" s="217"/>
      <c r="I12" s="113"/>
    </row>
    <row r="13" spans="2:9" x14ac:dyDescent="0.25">
      <c r="B13" s="384"/>
      <c r="C13" s="215" t="s">
        <v>127</v>
      </c>
      <c r="D13" s="216"/>
      <c r="E13" s="217"/>
      <c r="I13" s="113"/>
    </row>
    <row r="14" spans="2:9" x14ac:dyDescent="0.25">
      <c r="B14" s="384"/>
      <c r="C14" s="215" t="s">
        <v>128</v>
      </c>
      <c r="D14" s="219"/>
      <c r="E14" s="217"/>
      <c r="H14" s="113"/>
    </row>
    <row r="15" spans="2:9" ht="15.6" customHeight="1" x14ac:dyDescent="0.25">
      <c r="B15" s="384"/>
      <c r="C15" s="220" t="s">
        <v>129</v>
      </c>
      <c r="D15" s="216"/>
      <c r="E15" s="251"/>
      <c r="H15" s="113"/>
      <c r="I15" s="113"/>
    </row>
    <row r="16" spans="2:9" ht="27.75" customHeight="1" thickBot="1" x14ac:dyDescent="0.3">
      <c r="B16" s="384"/>
      <c r="C16" s="253" t="s">
        <v>130</v>
      </c>
      <c r="D16" s="221"/>
      <c r="E16" s="252"/>
      <c r="H16" s="113"/>
      <c r="I16" s="113"/>
    </row>
    <row r="17" spans="2:10" ht="15.75" customHeight="1" thickBot="1" x14ac:dyDescent="0.3">
      <c r="B17" s="384"/>
      <c r="C17" s="257" t="s">
        <v>131</v>
      </c>
      <c r="D17" s="222"/>
      <c r="E17" s="223"/>
      <c r="H17" s="113"/>
      <c r="I17" s="113"/>
    </row>
    <row r="18" spans="2:10" ht="15.75" customHeight="1" thickBot="1" x14ac:dyDescent="0.3">
      <c r="B18" s="385"/>
      <c r="C18" s="260" t="s">
        <v>132</v>
      </c>
      <c r="D18" s="261"/>
      <c r="E18" s="261"/>
      <c r="H18" s="113"/>
      <c r="I18" s="113"/>
      <c r="J18" s="113"/>
    </row>
    <row r="19" spans="2:10" ht="15.75" thickBot="1" x14ac:dyDescent="0.3">
      <c r="B19" s="386"/>
      <c r="C19" s="258" t="s">
        <v>133</v>
      </c>
      <c r="D19" s="259"/>
      <c r="E19" s="224"/>
      <c r="G19" s="113"/>
      <c r="I19" s="113"/>
      <c r="J19" s="113"/>
    </row>
    <row r="20" spans="2:10" ht="11.1" customHeight="1" x14ac:dyDescent="0.25"/>
    <row r="21" spans="2:10" x14ac:dyDescent="0.25">
      <c r="C21" s="225" t="s">
        <v>134</v>
      </c>
    </row>
    <row r="22" spans="2:10" ht="16.899999999999999" customHeight="1" x14ac:dyDescent="0.25">
      <c r="C22" s="226"/>
    </row>
    <row r="23" spans="2:10" x14ac:dyDescent="0.25">
      <c r="C23" s="226"/>
    </row>
  </sheetData>
  <mergeCells count="1">
    <mergeCell ref="B5:B19"/>
  </mergeCells>
  <dataValidations count="5">
    <dataValidation type="list" allowBlank="1" showInputMessage="1" showErrorMessage="1" sqref="WVM983055 JA15:JA16 WLQ983055 WBU983055 VRY983055 VIC983055 UYG983055 UOK983055 UEO983055 TUS983055 TKW983055 TBA983055 SRE983055 SHI983055 RXM983055 RNQ983055 RDU983055 QTY983055 QKC983055 QAG983055 PQK983055 PGO983055 OWS983055 OMW983055 ODA983055 NTE983055 NJI983055 MZM983055 MPQ983055 MFU983055 LVY983055 LMC983055 LCG983055 KSK983055 KIO983055 JYS983055 JOW983055 JFA983055 IVE983055 ILI983055 IBM983055 HRQ983055 HHU983055 GXY983055 GOC983055 GEG983055 FUK983055 FKO983055 FAS983055 EQW983055 EHA983055 DXE983055 DNI983055 DDM983055 CTQ983055 CJU983055 BZY983055 BQC983055 BGG983055 AWK983055 AMO983055 ACS983055 SW983055 JA983055 E983055 WVM917519 WLQ917519 WBU917519 VRY917519 VIC917519 UYG917519 UOK917519 UEO917519 TUS917519 TKW917519 TBA917519 SRE917519 SHI917519 RXM917519 RNQ917519 RDU917519 QTY917519 QKC917519 QAG917519 PQK917519 PGO917519 OWS917519 OMW917519 ODA917519 NTE917519 NJI917519 MZM917519 MPQ917519 MFU917519 LVY917519 LMC917519 LCG917519 KSK917519 KIO917519 JYS917519 JOW917519 JFA917519 IVE917519 ILI917519 IBM917519 HRQ917519 HHU917519 GXY917519 GOC917519 GEG917519 FUK917519 FKO917519 FAS917519 EQW917519 EHA917519 DXE917519 DNI917519 DDM917519 CTQ917519 CJU917519 BZY917519 BQC917519 BGG917519 AWK917519 AMO917519 ACS917519 SW917519 JA917519 E917519 WVM851983 WLQ851983 WBU851983 VRY851983 VIC851983 UYG851983 UOK851983 UEO851983 TUS851983 TKW851983 TBA851983 SRE851983 SHI851983 RXM851983 RNQ851983 RDU851983 QTY851983 QKC851983 QAG851983 PQK851983 PGO851983 OWS851983 OMW851983 ODA851983 NTE851983 NJI851983 MZM851983 MPQ851983 MFU851983 LVY851983 LMC851983 LCG851983 KSK851983 KIO851983 JYS851983 JOW851983 JFA851983 IVE851983 ILI851983 IBM851983 HRQ851983 HHU851983 GXY851983 GOC851983 GEG851983 FUK851983 FKO851983 FAS851983 EQW851983 EHA851983 DXE851983 DNI851983 DDM851983 CTQ851983 CJU851983 BZY851983 BQC851983 BGG851983 AWK851983 AMO851983 ACS851983 SW851983 JA851983 E851983 WVM786447 WLQ786447 WBU786447 VRY786447 VIC786447 UYG786447 UOK786447 UEO786447 TUS786447 TKW786447 TBA786447 SRE786447 SHI786447 RXM786447 RNQ786447 RDU786447 QTY786447 QKC786447 QAG786447 PQK786447 PGO786447 OWS786447 OMW786447 ODA786447 NTE786447 NJI786447 MZM786447 MPQ786447 MFU786447 LVY786447 LMC786447 LCG786447 KSK786447 KIO786447 JYS786447 JOW786447 JFA786447 IVE786447 ILI786447 IBM786447 HRQ786447 HHU786447 GXY786447 GOC786447 GEG786447 FUK786447 FKO786447 FAS786447 EQW786447 EHA786447 DXE786447 DNI786447 DDM786447 CTQ786447 CJU786447 BZY786447 BQC786447 BGG786447 AWK786447 AMO786447 ACS786447 SW786447 JA786447 E786447 WVM720911 WLQ720911 WBU720911 VRY720911 VIC720911 UYG720911 UOK720911 UEO720911 TUS720911 TKW720911 TBA720911 SRE720911 SHI720911 RXM720911 RNQ720911 RDU720911 QTY720911 QKC720911 QAG720911 PQK720911 PGO720911 OWS720911 OMW720911 ODA720911 NTE720911 NJI720911 MZM720911 MPQ720911 MFU720911 LVY720911 LMC720911 LCG720911 KSK720911 KIO720911 JYS720911 JOW720911 JFA720911 IVE720911 ILI720911 IBM720911 HRQ720911 HHU720911 GXY720911 GOC720911 GEG720911 FUK720911 FKO720911 FAS720911 EQW720911 EHA720911 DXE720911 DNI720911 DDM720911 CTQ720911 CJU720911 BZY720911 BQC720911 BGG720911 AWK720911 AMO720911 ACS720911 SW720911 JA720911 E720911 WVM655375 WLQ655375 WBU655375 VRY655375 VIC655375 UYG655375 UOK655375 UEO655375 TUS655375 TKW655375 TBA655375 SRE655375 SHI655375 RXM655375 RNQ655375 RDU655375 QTY655375 QKC655375 QAG655375 PQK655375 PGO655375 OWS655375 OMW655375 ODA655375 NTE655375 NJI655375 MZM655375 MPQ655375 MFU655375 LVY655375 LMC655375 LCG655375 KSK655375 KIO655375 JYS655375 JOW655375 JFA655375 IVE655375 ILI655375 IBM655375 HRQ655375 HHU655375 GXY655375 GOC655375 GEG655375 FUK655375 FKO655375 FAS655375 EQW655375 EHA655375 DXE655375 DNI655375 DDM655375 CTQ655375 CJU655375 BZY655375 BQC655375 BGG655375 AWK655375 AMO655375 ACS655375 SW655375 JA655375 E655375 WVM589839 WLQ589839 WBU589839 VRY589839 VIC589839 UYG589839 UOK589839 UEO589839 TUS589839 TKW589839 TBA589839 SRE589839 SHI589839 RXM589839 RNQ589839 RDU589839 QTY589839 QKC589839 QAG589839 PQK589839 PGO589839 OWS589839 OMW589839 ODA589839 NTE589839 NJI589839 MZM589839 MPQ589839 MFU589839 LVY589839 LMC589839 LCG589839 KSK589839 KIO589839 JYS589839 JOW589839 JFA589839 IVE589839 ILI589839 IBM589839 HRQ589839 HHU589839 GXY589839 GOC589839 GEG589839 FUK589839 FKO589839 FAS589839 EQW589839 EHA589839 DXE589839 DNI589839 DDM589839 CTQ589839 CJU589839 BZY589839 BQC589839 BGG589839 AWK589839 AMO589839 ACS589839 SW589839 JA589839 E589839 WVM524303 WLQ524303 WBU524303 VRY524303 VIC524303 UYG524303 UOK524303 UEO524303 TUS524303 TKW524303 TBA524303 SRE524303 SHI524303 RXM524303 RNQ524303 RDU524303 QTY524303 QKC524303 QAG524303 PQK524303 PGO524303 OWS524303 OMW524303 ODA524303 NTE524303 NJI524303 MZM524303 MPQ524303 MFU524303 LVY524303 LMC524303 LCG524303 KSK524303 KIO524303 JYS524303 JOW524303 JFA524303 IVE524303 ILI524303 IBM524303 HRQ524303 HHU524303 GXY524303 GOC524303 GEG524303 FUK524303 FKO524303 FAS524303 EQW524303 EHA524303 DXE524303 DNI524303 DDM524303 CTQ524303 CJU524303 BZY524303 BQC524303 BGG524303 AWK524303 AMO524303 ACS524303 SW524303 JA524303 E524303 WVM458767 WLQ458767 WBU458767 VRY458767 VIC458767 UYG458767 UOK458767 UEO458767 TUS458767 TKW458767 TBA458767 SRE458767 SHI458767 RXM458767 RNQ458767 RDU458767 QTY458767 QKC458767 QAG458767 PQK458767 PGO458767 OWS458767 OMW458767 ODA458767 NTE458767 NJI458767 MZM458767 MPQ458767 MFU458767 LVY458767 LMC458767 LCG458767 KSK458767 KIO458767 JYS458767 JOW458767 JFA458767 IVE458767 ILI458767 IBM458767 HRQ458767 HHU458767 GXY458767 GOC458767 GEG458767 FUK458767 FKO458767 FAS458767 EQW458767 EHA458767 DXE458767 DNI458767 DDM458767 CTQ458767 CJU458767 BZY458767 BQC458767 BGG458767 AWK458767 AMO458767 ACS458767 SW458767 JA458767 E458767 WVM393231 WLQ393231 WBU393231 VRY393231 VIC393231 UYG393231 UOK393231 UEO393231 TUS393231 TKW393231 TBA393231 SRE393231 SHI393231 RXM393231 RNQ393231 RDU393231 QTY393231 QKC393231 QAG393231 PQK393231 PGO393231 OWS393231 OMW393231 ODA393231 NTE393231 NJI393231 MZM393231 MPQ393231 MFU393231 LVY393231 LMC393231 LCG393231 KSK393231 KIO393231 JYS393231 JOW393231 JFA393231 IVE393231 ILI393231 IBM393231 HRQ393231 HHU393231 GXY393231 GOC393231 GEG393231 FUK393231 FKO393231 FAS393231 EQW393231 EHA393231 DXE393231 DNI393231 DDM393231 CTQ393231 CJU393231 BZY393231 BQC393231 BGG393231 AWK393231 AMO393231 ACS393231 SW393231 JA393231 E393231 WVM327695 WLQ327695 WBU327695 VRY327695 VIC327695 UYG327695 UOK327695 UEO327695 TUS327695 TKW327695 TBA327695 SRE327695 SHI327695 RXM327695 RNQ327695 RDU327695 QTY327695 QKC327695 QAG327695 PQK327695 PGO327695 OWS327695 OMW327695 ODA327695 NTE327695 NJI327695 MZM327695 MPQ327695 MFU327695 LVY327695 LMC327695 LCG327695 KSK327695 KIO327695 JYS327695 JOW327695 JFA327695 IVE327695 ILI327695 IBM327695 HRQ327695 HHU327695 GXY327695 GOC327695 GEG327695 FUK327695 FKO327695 FAS327695 EQW327695 EHA327695 DXE327695 DNI327695 DDM327695 CTQ327695 CJU327695 BZY327695 BQC327695 BGG327695 AWK327695 AMO327695 ACS327695 SW327695 JA327695 E327695 WVM262159 WLQ262159 WBU262159 VRY262159 VIC262159 UYG262159 UOK262159 UEO262159 TUS262159 TKW262159 TBA262159 SRE262159 SHI262159 RXM262159 RNQ262159 RDU262159 QTY262159 QKC262159 QAG262159 PQK262159 PGO262159 OWS262159 OMW262159 ODA262159 NTE262159 NJI262159 MZM262159 MPQ262159 MFU262159 LVY262159 LMC262159 LCG262159 KSK262159 KIO262159 JYS262159 JOW262159 JFA262159 IVE262159 ILI262159 IBM262159 HRQ262159 HHU262159 GXY262159 GOC262159 GEG262159 FUK262159 FKO262159 FAS262159 EQW262159 EHA262159 DXE262159 DNI262159 DDM262159 CTQ262159 CJU262159 BZY262159 BQC262159 BGG262159 AWK262159 AMO262159 ACS262159 SW262159 JA262159 E262159 WVM196623 WLQ196623 WBU196623 VRY196623 VIC196623 UYG196623 UOK196623 UEO196623 TUS196623 TKW196623 TBA196623 SRE196623 SHI196623 RXM196623 RNQ196623 RDU196623 QTY196623 QKC196623 QAG196623 PQK196623 PGO196623 OWS196623 OMW196623 ODA196623 NTE196623 NJI196623 MZM196623 MPQ196623 MFU196623 LVY196623 LMC196623 LCG196623 KSK196623 KIO196623 JYS196623 JOW196623 JFA196623 IVE196623 ILI196623 IBM196623 HRQ196623 HHU196623 GXY196623 GOC196623 GEG196623 FUK196623 FKO196623 FAS196623 EQW196623 EHA196623 DXE196623 DNI196623 DDM196623 CTQ196623 CJU196623 BZY196623 BQC196623 BGG196623 AWK196623 AMO196623 ACS196623 SW196623 JA196623 E196623 WVM131087 WLQ131087 WBU131087 VRY131087 VIC131087 UYG131087 UOK131087 UEO131087 TUS131087 TKW131087 TBA131087 SRE131087 SHI131087 RXM131087 RNQ131087 RDU131087 QTY131087 QKC131087 QAG131087 PQK131087 PGO131087 OWS131087 OMW131087 ODA131087 NTE131087 NJI131087 MZM131087 MPQ131087 MFU131087 LVY131087 LMC131087 LCG131087 KSK131087 KIO131087 JYS131087 JOW131087 JFA131087 IVE131087 ILI131087 IBM131087 HRQ131087 HHU131087 GXY131087 GOC131087 GEG131087 FUK131087 FKO131087 FAS131087 EQW131087 EHA131087 DXE131087 DNI131087 DDM131087 CTQ131087 CJU131087 BZY131087 BQC131087 BGG131087 AWK131087 AMO131087 ACS131087 SW131087 JA131087 E131087 WVM65551 WLQ65551 WBU65551 VRY65551 VIC65551 UYG65551 UOK65551 UEO65551 TUS65551 TKW65551 TBA65551 SRE65551 SHI65551 RXM65551 RNQ65551 RDU65551 QTY65551 QKC65551 QAG65551 PQK65551 PGO65551 OWS65551 OMW65551 ODA65551 NTE65551 NJI65551 MZM65551 MPQ65551 MFU65551 LVY65551 LMC65551 LCG65551 KSK65551 KIO65551 JYS65551 JOW65551 JFA65551 IVE65551 ILI65551 IBM65551 HRQ65551 HHU65551 GXY65551 GOC65551 GEG65551 FUK65551 FKO65551 FAS65551 EQW65551 EHA65551 DXE65551 DNI65551 DDM65551 CTQ65551 CJU65551 BZY65551 BQC65551 BGG65551 AWK65551 AMO65551 ACS65551 SW65551 JA65551 E65551 WVM15:WVM16 WLQ15:WLQ16 WBU15:WBU16 VRY15:VRY16 VIC15:VIC16 UYG15:UYG16 UOK15:UOK16 UEO15:UEO16 TUS15:TUS16 TKW15:TKW16 TBA15:TBA16 SRE15:SRE16 SHI15:SHI16 RXM15:RXM16 RNQ15:RNQ16 RDU15:RDU16 QTY15:QTY16 QKC15:QKC16 QAG15:QAG16 PQK15:PQK16 PGO15:PGO16 OWS15:OWS16 OMW15:OMW16 ODA15:ODA16 NTE15:NTE16 NJI15:NJI16 MZM15:MZM16 MPQ15:MPQ16 MFU15:MFU16 LVY15:LVY16 LMC15:LMC16 LCG15:LCG16 KSK15:KSK16 KIO15:KIO16 JYS15:JYS16 JOW15:JOW16 JFA15:JFA16 IVE15:IVE16 ILI15:ILI16 IBM15:IBM16 HRQ15:HRQ16 HHU15:HHU16 GXY15:GXY16 GOC15:GOC16 GEG15:GEG16 FUK15:FUK16 FKO15:FKO16 FAS15:FAS16 EQW15:EQW16 EHA15:EHA16 DXE15:DXE16 DNI15:DNI16 DDM15:DDM16 CTQ15:CTQ16 CJU15:CJU16 BZY15:BZY16 BQC15:BQC16 BGG15:BGG16 AWK15:AWK16 AMO15:AMO16 ACS15:ACS16 SW15:SW16">
      <formula1>$I$6:$I$13</formula1>
    </dataValidation>
    <dataValidation type="list" allowBlank="1" showInputMessage="1" showErrorMessage="1" sqref="WVM983056:WVM98305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formula1>$J$5:$J$17</formula1>
    </dataValidation>
    <dataValidation type="list" allowBlank="1" showInputMessage="1" showErrorMessage="1"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$F$5:$F$6</formula1>
    </dataValidation>
    <dataValidation type="list" allowBlank="1" showInputMessage="1" showErrorMessage="1" sqref="D13">
      <formula1>"OUI,NON"</formula1>
    </dataValidation>
    <dataValidation type="list" allowBlank="1" showInputMessage="1" showErrorMessage="1" sqref="IZ5 WVL983044 WLP983044 WBT983044 VRX983044 VIB983044 UYF983044 UOJ983044 UEN983044 TUR983044 TKV983044 TAZ983044 SRD983044 SHH983044 RXL983044 RNP983044 RDT983044 QTX983044 QKB983044 QAF983044 PQJ983044 PGN983044 OWR983044 OMV983044 OCZ983044 NTD983044 NJH983044 MZL983044 MPP983044 MFT983044 LVX983044 LMB983044 LCF983044 KSJ983044 KIN983044 JYR983044 JOV983044 JEZ983044 IVD983044 ILH983044 IBL983044 HRP983044 HHT983044 GXX983044 GOB983044 GEF983044 FUJ983044 FKN983044 FAR983044 EQV983044 EGZ983044 DXD983044 DNH983044 DDL983044 CTP983044 CJT983044 BZX983044 BQB983044 BGF983044 AWJ983044 AMN983044 ACR983044 SV983044 IZ983044 D983044 WVL917508 WLP917508 WBT917508 VRX917508 VIB917508 UYF917508 UOJ917508 UEN917508 TUR917508 TKV917508 TAZ917508 SRD917508 SHH917508 RXL917508 RNP917508 RDT917508 QTX917508 QKB917508 QAF917508 PQJ917508 PGN917508 OWR917508 OMV917508 OCZ917508 NTD917508 NJH917508 MZL917508 MPP917508 MFT917508 LVX917508 LMB917508 LCF917508 KSJ917508 KIN917508 JYR917508 JOV917508 JEZ917508 IVD917508 ILH917508 IBL917508 HRP917508 HHT917508 GXX917508 GOB917508 GEF917508 FUJ917508 FKN917508 FAR917508 EQV917508 EGZ917508 DXD917508 DNH917508 DDL917508 CTP917508 CJT917508 BZX917508 BQB917508 BGF917508 AWJ917508 AMN917508 ACR917508 SV917508 IZ917508 D917508 WVL851972 WLP851972 WBT851972 VRX851972 VIB851972 UYF851972 UOJ851972 UEN851972 TUR851972 TKV851972 TAZ851972 SRD851972 SHH851972 RXL851972 RNP851972 RDT851972 QTX851972 QKB851972 QAF851972 PQJ851972 PGN851972 OWR851972 OMV851972 OCZ851972 NTD851972 NJH851972 MZL851972 MPP851972 MFT851972 LVX851972 LMB851972 LCF851972 KSJ851972 KIN851972 JYR851972 JOV851972 JEZ851972 IVD851972 ILH851972 IBL851972 HRP851972 HHT851972 GXX851972 GOB851972 GEF851972 FUJ851972 FKN851972 FAR851972 EQV851972 EGZ851972 DXD851972 DNH851972 DDL851972 CTP851972 CJT851972 BZX851972 BQB851972 BGF851972 AWJ851972 AMN851972 ACR851972 SV851972 IZ851972 D851972 WVL786436 WLP786436 WBT786436 VRX786436 VIB786436 UYF786436 UOJ786436 UEN786436 TUR786436 TKV786436 TAZ786436 SRD786436 SHH786436 RXL786436 RNP786436 RDT786436 QTX786436 QKB786436 QAF786436 PQJ786436 PGN786436 OWR786436 OMV786436 OCZ786436 NTD786436 NJH786436 MZL786436 MPP786436 MFT786436 LVX786436 LMB786436 LCF786436 KSJ786436 KIN786436 JYR786436 JOV786436 JEZ786436 IVD786436 ILH786436 IBL786436 HRP786436 HHT786436 GXX786436 GOB786436 GEF786436 FUJ786436 FKN786436 FAR786436 EQV786436 EGZ786436 DXD786436 DNH786436 DDL786436 CTP786436 CJT786436 BZX786436 BQB786436 BGF786436 AWJ786436 AMN786436 ACR786436 SV786436 IZ786436 D786436 WVL720900 WLP720900 WBT720900 VRX720900 VIB720900 UYF720900 UOJ720900 UEN720900 TUR720900 TKV720900 TAZ720900 SRD720900 SHH720900 RXL720900 RNP720900 RDT720900 QTX720900 QKB720900 QAF720900 PQJ720900 PGN720900 OWR720900 OMV720900 OCZ720900 NTD720900 NJH720900 MZL720900 MPP720900 MFT720900 LVX720900 LMB720900 LCF720900 KSJ720900 KIN720900 JYR720900 JOV720900 JEZ720900 IVD720900 ILH720900 IBL720900 HRP720900 HHT720900 GXX720900 GOB720900 GEF720900 FUJ720900 FKN720900 FAR720900 EQV720900 EGZ720900 DXD720900 DNH720900 DDL720900 CTP720900 CJT720900 BZX720900 BQB720900 BGF720900 AWJ720900 AMN720900 ACR720900 SV720900 IZ720900 D720900 WVL655364 WLP655364 WBT655364 VRX655364 VIB655364 UYF655364 UOJ655364 UEN655364 TUR655364 TKV655364 TAZ655364 SRD655364 SHH655364 RXL655364 RNP655364 RDT655364 QTX655364 QKB655364 QAF655364 PQJ655364 PGN655364 OWR655364 OMV655364 OCZ655364 NTD655364 NJH655364 MZL655364 MPP655364 MFT655364 LVX655364 LMB655364 LCF655364 KSJ655364 KIN655364 JYR655364 JOV655364 JEZ655364 IVD655364 ILH655364 IBL655364 HRP655364 HHT655364 GXX655364 GOB655364 GEF655364 FUJ655364 FKN655364 FAR655364 EQV655364 EGZ655364 DXD655364 DNH655364 DDL655364 CTP655364 CJT655364 BZX655364 BQB655364 BGF655364 AWJ655364 AMN655364 ACR655364 SV655364 IZ655364 D655364 WVL589828 WLP589828 WBT589828 VRX589828 VIB589828 UYF589828 UOJ589828 UEN589828 TUR589828 TKV589828 TAZ589828 SRD589828 SHH589828 RXL589828 RNP589828 RDT589828 QTX589828 QKB589828 QAF589828 PQJ589828 PGN589828 OWR589828 OMV589828 OCZ589828 NTD589828 NJH589828 MZL589828 MPP589828 MFT589828 LVX589828 LMB589828 LCF589828 KSJ589828 KIN589828 JYR589828 JOV589828 JEZ589828 IVD589828 ILH589828 IBL589828 HRP589828 HHT589828 GXX589828 GOB589828 GEF589828 FUJ589828 FKN589828 FAR589828 EQV589828 EGZ589828 DXD589828 DNH589828 DDL589828 CTP589828 CJT589828 BZX589828 BQB589828 BGF589828 AWJ589828 AMN589828 ACR589828 SV589828 IZ589828 D589828 WVL524292 WLP524292 WBT524292 VRX524292 VIB524292 UYF524292 UOJ524292 UEN524292 TUR524292 TKV524292 TAZ524292 SRD524292 SHH524292 RXL524292 RNP524292 RDT524292 QTX524292 QKB524292 QAF524292 PQJ524292 PGN524292 OWR524292 OMV524292 OCZ524292 NTD524292 NJH524292 MZL524292 MPP524292 MFT524292 LVX524292 LMB524292 LCF524292 KSJ524292 KIN524292 JYR524292 JOV524292 JEZ524292 IVD524292 ILH524292 IBL524292 HRP524292 HHT524292 GXX524292 GOB524292 GEF524292 FUJ524292 FKN524292 FAR524292 EQV524292 EGZ524292 DXD524292 DNH524292 DDL524292 CTP524292 CJT524292 BZX524292 BQB524292 BGF524292 AWJ524292 AMN524292 ACR524292 SV524292 IZ524292 D524292 WVL458756 WLP458756 WBT458756 VRX458756 VIB458756 UYF458756 UOJ458756 UEN458756 TUR458756 TKV458756 TAZ458756 SRD458756 SHH458756 RXL458756 RNP458756 RDT458756 QTX458756 QKB458756 QAF458756 PQJ458756 PGN458756 OWR458756 OMV458756 OCZ458756 NTD458756 NJH458756 MZL458756 MPP458756 MFT458756 LVX458756 LMB458756 LCF458756 KSJ458756 KIN458756 JYR458756 JOV458756 JEZ458756 IVD458756 ILH458756 IBL458756 HRP458756 HHT458756 GXX458756 GOB458756 GEF458756 FUJ458756 FKN458756 FAR458756 EQV458756 EGZ458756 DXD458756 DNH458756 DDL458756 CTP458756 CJT458756 BZX458756 BQB458756 BGF458756 AWJ458756 AMN458756 ACR458756 SV458756 IZ458756 D458756 WVL393220 WLP393220 WBT393220 VRX393220 VIB393220 UYF393220 UOJ393220 UEN393220 TUR393220 TKV393220 TAZ393220 SRD393220 SHH393220 RXL393220 RNP393220 RDT393220 QTX393220 QKB393220 QAF393220 PQJ393220 PGN393220 OWR393220 OMV393220 OCZ393220 NTD393220 NJH393220 MZL393220 MPP393220 MFT393220 LVX393220 LMB393220 LCF393220 KSJ393220 KIN393220 JYR393220 JOV393220 JEZ393220 IVD393220 ILH393220 IBL393220 HRP393220 HHT393220 GXX393220 GOB393220 GEF393220 FUJ393220 FKN393220 FAR393220 EQV393220 EGZ393220 DXD393220 DNH393220 DDL393220 CTP393220 CJT393220 BZX393220 BQB393220 BGF393220 AWJ393220 AMN393220 ACR393220 SV393220 IZ393220 D393220 WVL327684 WLP327684 WBT327684 VRX327684 VIB327684 UYF327684 UOJ327684 UEN327684 TUR327684 TKV327684 TAZ327684 SRD327684 SHH327684 RXL327684 RNP327684 RDT327684 QTX327684 QKB327684 QAF327684 PQJ327684 PGN327684 OWR327684 OMV327684 OCZ327684 NTD327684 NJH327684 MZL327684 MPP327684 MFT327684 LVX327684 LMB327684 LCF327684 KSJ327684 KIN327684 JYR327684 JOV327684 JEZ327684 IVD327684 ILH327684 IBL327684 HRP327684 HHT327684 GXX327684 GOB327684 GEF327684 FUJ327684 FKN327684 FAR327684 EQV327684 EGZ327684 DXD327684 DNH327684 DDL327684 CTP327684 CJT327684 BZX327684 BQB327684 BGF327684 AWJ327684 AMN327684 ACR327684 SV327684 IZ327684 D327684 WVL262148 WLP262148 WBT262148 VRX262148 VIB262148 UYF262148 UOJ262148 UEN262148 TUR262148 TKV262148 TAZ262148 SRD262148 SHH262148 RXL262148 RNP262148 RDT262148 QTX262148 QKB262148 QAF262148 PQJ262148 PGN262148 OWR262148 OMV262148 OCZ262148 NTD262148 NJH262148 MZL262148 MPP262148 MFT262148 LVX262148 LMB262148 LCF262148 KSJ262148 KIN262148 JYR262148 JOV262148 JEZ262148 IVD262148 ILH262148 IBL262148 HRP262148 HHT262148 GXX262148 GOB262148 GEF262148 FUJ262148 FKN262148 FAR262148 EQV262148 EGZ262148 DXD262148 DNH262148 DDL262148 CTP262148 CJT262148 BZX262148 BQB262148 BGF262148 AWJ262148 AMN262148 ACR262148 SV262148 IZ262148 D262148 WVL196612 WLP196612 WBT196612 VRX196612 VIB196612 UYF196612 UOJ196612 UEN196612 TUR196612 TKV196612 TAZ196612 SRD196612 SHH196612 RXL196612 RNP196612 RDT196612 QTX196612 QKB196612 QAF196612 PQJ196612 PGN196612 OWR196612 OMV196612 OCZ196612 NTD196612 NJH196612 MZL196612 MPP196612 MFT196612 LVX196612 LMB196612 LCF196612 KSJ196612 KIN196612 JYR196612 JOV196612 JEZ196612 IVD196612 ILH196612 IBL196612 HRP196612 HHT196612 GXX196612 GOB196612 GEF196612 FUJ196612 FKN196612 FAR196612 EQV196612 EGZ196612 DXD196612 DNH196612 DDL196612 CTP196612 CJT196612 BZX196612 BQB196612 BGF196612 AWJ196612 AMN196612 ACR196612 SV196612 IZ196612 D196612 WVL131076 WLP131076 WBT131076 VRX131076 VIB131076 UYF131076 UOJ131076 UEN131076 TUR131076 TKV131076 TAZ131076 SRD131076 SHH131076 RXL131076 RNP131076 RDT131076 QTX131076 QKB131076 QAF131076 PQJ131076 PGN131076 OWR131076 OMV131076 OCZ131076 NTD131076 NJH131076 MZL131076 MPP131076 MFT131076 LVX131076 LMB131076 LCF131076 KSJ131076 KIN131076 JYR131076 JOV131076 JEZ131076 IVD131076 ILH131076 IBL131076 HRP131076 HHT131076 GXX131076 GOB131076 GEF131076 FUJ131076 FKN131076 FAR131076 EQV131076 EGZ131076 DXD131076 DNH131076 DDL131076 CTP131076 CJT131076 BZX131076 BQB131076 BGF131076 AWJ131076 AMN131076 ACR131076 SV131076 IZ131076 D131076 WVL65540 WLP65540 WBT65540 VRX65540 VIB65540 UYF65540 UOJ65540 UEN65540 TUR65540 TKV65540 TAZ65540 SRD65540 SHH65540 RXL65540 RNP65540 RDT65540 QTX65540 QKB65540 QAF65540 PQJ65540 PGN65540 OWR65540 OMV65540 OCZ65540 NTD65540 NJH65540 MZL65540 MPP65540 MFT65540 LVX65540 LMB65540 LCF65540 KSJ65540 KIN65540 JYR65540 JOV65540 JEZ65540 IVD65540 ILH65540 IBL65540 HRP65540 HHT65540 GXX65540 GOB65540 GEF65540 FUJ65540 FKN65540 FAR65540 EQV65540 EGZ65540 DXD65540 DNH65540 DDL65540 CTP65540 CJT65540 BZX65540 BQB65540 BGF65540 AWJ65540 AMN65540 ACR65540 SV65540 IZ65540 D65540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formula1>$G$9:$G$11</formula1>
    </dataValidation>
  </dataValidation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Paramètres!$D$5:$D$9</xm:f>
          </x14:formula1>
          <xm:sqref>E15</xm:sqref>
        </x14:dataValidation>
        <x14:dataValidation type="list" allowBlank="1" showInputMessage="1" showErrorMessage="1">
          <x14:formula1>
            <xm:f>Paramètres!$J$5:$J$8</xm:f>
          </x14:formula1>
          <xm:sqref>D9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WVL9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SV9 IZ9</xm:sqref>
        </x14:dataValidation>
        <x14:dataValidation type="list" allowBlank="1" showInputMessage="1" showErrorMessage="1">
          <x14:formula1>
            <xm:f>Paramètres!$K$5:$K$7</xm:f>
          </x14:formula1>
          <xm:sqref>D8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D983047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D917511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D851975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D786439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D720903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D655367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D589831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D524295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D458759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D393223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D327687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D262151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D196615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D131079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IZ65543 D65543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xm:sqref>
        </x14:dataValidation>
        <x14:dataValidation type="list" allowBlank="1" showInputMessage="1" showErrorMessage="1">
          <x14:formula1>
            <xm:f>Paramètres!$G$5:$G$8</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243"/>
  <sheetViews>
    <sheetView workbookViewId="0">
      <selection activeCell="A2" sqref="A2"/>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ht="15.75" x14ac:dyDescent="0.25">
      <c r="A1" s="21" t="s">
        <v>140</v>
      </c>
      <c r="B1" s="67"/>
      <c r="C1" s="67"/>
      <c r="D1" s="67"/>
      <c r="E1" s="67"/>
      <c r="F1" s="67"/>
      <c r="G1" s="67"/>
      <c r="H1" s="67"/>
      <c r="I1" s="67"/>
      <c r="J1" s="67"/>
      <c r="K1" s="67"/>
      <c r="L1" s="67"/>
      <c r="M1" s="67"/>
      <c r="N1" s="67"/>
      <c r="O1" s="67"/>
      <c r="P1" s="67"/>
      <c r="Q1" s="67"/>
    </row>
    <row r="2" spans="1:17" ht="15.75" x14ac:dyDescent="0.25">
      <c r="A2" s="70" t="s">
        <v>141</v>
      </c>
      <c r="B2" s="67"/>
      <c r="C2" s="67"/>
      <c r="D2" s="67"/>
      <c r="E2" s="67"/>
      <c r="F2" s="67"/>
      <c r="G2" s="67"/>
      <c r="H2" s="67"/>
      <c r="I2" s="67"/>
      <c r="J2" s="67"/>
      <c r="K2" s="67"/>
      <c r="L2" s="67"/>
      <c r="M2" s="67"/>
      <c r="N2" s="67"/>
      <c r="O2" s="67"/>
      <c r="P2" s="67"/>
      <c r="Q2" s="67"/>
    </row>
    <row r="3" spans="1:17" x14ac:dyDescent="0.25">
      <c r="A3" s="67"/>
      <c r="B3" s="387" t="s">
        <v>142</v>
      </c>
      <c r="C3" s="388"/>
      <c r="D3" s="388"/>
      <c r="E3" s="389"/>
      <c r="F3" s="67"/>
      <c r="G3" s="67"/>
      <c r="H3" s="67"/>
      <c r="I3" s="67"/>
      <c r="J3" s="67"/>
      <c r="K3" s="67"/>
      <c r="L3" s="67"/>
      <c r="M3" s="67"/>
      <c r="N3" s="67"/>
      <c r="O3" s="67"/>
      <c r="P3" s="67"/>
      <c r="Q3" s="67"/>
    </row>
    <row r="4" spans="1:17" ht="15.75" thickBot="1" x14ac:dyDescent="0.3">
      <c r="A4" s="67"/>
      <c r="B4" s="71"/>
      <c r="C4" s="71"/>
      <c r="D4" s="71"/>
      <c r="E4" s="71"/>
      <c r="F4" s="67"/>
      <c r="G4" s="67"/>
      <c r="H4" s="67"/>
      <c r="I4" s="67"/>
      <c r="J4" s="67"/>
      <c r="K4" s="67"/>
      <c r="L4" s="67"/>
      <c r="M4" s="67"/>
      <c r="N4" s="67"/>
      <c r="O4" s="67"/>
      <c r="P4" s="67"/>
      <c r="Q4" s="67"/>
    </row>
    <row r="5" spans="1:17" ht="29.25" thickBot="1" x14ac:dyDescent="0.3">
      <c r="A5" s="67"/>
      <c r="B5" s="72" t="s">
        <v>143</v>
      </c>
      <c r="C5" s="73" t="s">
        <v>144</v>
      </c>
      <c r="D5" s="74" t="s">
        <v>145</v>
      </c>
      <c r="E5" s="71"/>
      <c r="F5" s="67"/>
      <c r="G5" s="67"/>
      <c r="H5" s="67"/>
      <c r="I5" s="67"/>
      <c r="J5" s="67"/>
      <c r="K5" s="67"/>
      <c r="L5" s="67"/>
      <c r="M5" s="67"/>
      <c r="N5" s="67"/>
      <c r="O5" s="67"/>
      <c r="P5" s="67"/>
      <c r="Q5" s="67"/>
    </row>
    <row r="6" spans="1:17" ht="15.75" thickBot="1" x14ac:dyDescent="0.3">
      <c r="A6" s="67"/>
      <c r="B6" s="75" t="s">
        <v>146</v>
      </c>
      <c r="C6" s="76"/>
      <c r="D6" s="77">
        <f>SUM(C6:C13)</f>
        <v>0</v>
      </c>
      <c r="E6" s="71"/>
      <c r="F6" s="67"/>
      <c r="G6" s="67"/>
      <c r="H6" s="67"/>
      <c r="I6" s="67"/>
      <c r="J6" s="67"/>
      <c r="K6" s="67"/>
      <c r="L6" s="67"/>
      <c r="M6" s="67"/>
      <c r="N6" s="67"/>
      <c r="O6" s="67"/>
      <c r="P6" s="67"/>
      <c r="Q6" s="67"/>
    </row>
    <row r="7" spans="1:17" x14ac:dyDescent="0.25">
      <c r="A7" s="67"/>
      <c r="B7" s="78" t="s">
        <v>147</v>
      </c>
      <c r="C7" s="79"/>
      <c r="D7" s="80"/>
      <c r="E7" s="71"/>
      <c r="F7" s="67"/>
      <c r="G7" s="67"/>
      <c r="H7" s="67"/>
      <c r="I7" s="67"/>
      <c r="J7" s="67"/>
      <c r="K7" s="67"/>
      <c r="L7" s="67"/>
      <c r="M7" s="67"/>
      <c r="N7" s="67"/>
      <c r="O7" s="67"/>
      <c r="P7" s="67"/>
      <c r="Q7" s="67"/>
    </row>
    <row r="8" spans="1:17" x14ac:dyDescent="0.25">
      <c r="A8" s="67"/>
      <c r="B8" s="78" t="s">
        <v>148</v>
      </c>
      <c r="C8" s="79"/>
      <c r="D8" s="80"/>
      <c r="E8" s="71"/>
      <c r="F8" s="67"/>
      <c r="G8" s="67"/>
      <c r="H8" s="67"/>
      <c r="I8" s="67"/>
      <c r="J8" s="67"/>
      <c r="K8" s="67"/>
      <c r="L8" s="67"/>
      <c r="M8" s="67"/>
      <c r="N8" s="67"/>
      <c r="O8" s="67"/>
      <c r="P8" s="67"/>
      <c r="Q8" s="67"/>
    </row>
    <row r="9" spans="1:17" x14ac:dyDescent="0.25">
      <c r="A9" s="67"/>
      <c r="B9" s="78" t="s">
        <v>149</v>
      </c>
      <c r="C9" s="79"/>
      <c r="D9" s="80"/>
      <c r="E9" s="71"/>
      <c r="F9" s="67"/>
      <c r="G9" s="67"/>
      <c r="H9" s="67"/>
      <c r="I9" s="67"/>
      <c r="J9" s="67"/>
      <c r="K9" s="67"/>
      <c r="L9" s="67"/>
      <c r="M9" s="67"/>
      <c r="N9" s="67"/>
      <c r="O9" s="67"/>
      <c r="P9" s="67"/>
      <c r="Q9" s="67"/>
    </row>
    <row r="10" spans="1:17" x14ac:dyDescent="0.25">
      <c r="A10" s="67"/>
      <c r="B10" s="78" t="s">
        <v>150</v>
      </c>
      <c r="C10" s="79"/>
      <c r="D10" s="80"/>
      <c r="E10" s="71"/>
      <c r="F10" s="67"/>
      <c r="G10" s="67"/>
      <c r="H10" s="67"/>
      <c r="I10" s="67"/>
      <c r="J10" s="67"/>
      <c r="K10" s="67"/>
      <c r="L10" s="67"/>
      <c r="M10" s="67"/>
      <c r="N10" s="67"/>
      <c r="O10" s="67"/>
      <c r="P10" s="67"/>
      <c r="Q10" s="67"/>
    </row>
    <row r="11" spans="1:17" x14ac:dyDescent="0.25">
      <c r="A11" s="67"/>
      <c r="B11" s="78" t="s">
        <v>151</v>
      </c>
      <c r="C11" s="79"/>
      <c r="D11" s="80"/>
      <c r="E11" s="71"/>
      <c r="F11" s="67"/>
      <c r="G11" s="67"/>
      <c r="H11" s="67"/>
      <c r="I11" s="67"/>
      <c r="J11" s="67"/>
      <c r="K11" s="67"/>
      <c r="L11" s="67"/>
      <c r="M11" s="67"/>
      <c r="N11" s="67"/>
      <c r="O11" s="67"/>
      <c r="P11" s="67"/>
      <c r="Q11" s="67"/>
    </row>
    <row r="12" spans="1:17" x14ac:dyDescent="0.25">
      <c r="A12" s="67"/>
      <c r="B12" s="78" t="s">
        <v>152</v>
      </c>
      <c r="C12" s="79"/>
      <c r="D12" s="80"/>
      <c r="E12" s="71"/>
      <c r="F12" s="67"/>
      <c r="G12" s="67"/>
      <c r="H12" s="67"/>
      <c r="I12" s="67"/>
      <c r="J12" s="67"/>
      <c r="K12" s="67"/>
      <c r="L12" s="67"/>
      <c r="M12" s="67"/>
      <c r="N12" s="67"/>
      <c r="O12" s="67"/>
      <c r="P12" s="67"/>
      <c r="Q12" s="67"/>
    </row>
    <row r="13" spans="1:17" ht="15.75" thickBot="1" x14ac:dyDescent="0.3">
      <c r="A13" s="67"/>
      <c r="B13" s="81" t="s">
        <v>153</v>
      </c>
      <c r="C13" s="82"/>
      <c r="D13" s="83"/>
      <c r="E13" s="71"/>
      <c r="F13" s="67"/>
      <c r="G13" s="67"/>
      <c r="H13" s="67"/>
      <c r="I13" s="67"/>
      <c r="J13" s="67"/>
      <c r="K13" s="67"/>
      <c r="L13" s="67"/>
      <c r="M13" s="67"/>
      <c r="N13" s="67"/>
      <c r="O13" s="67"/>
      <c r="P13" s="67"/>
      <c r="Q13" s="67"/>
    </row>
    <row r="14" spans="1:17" ht="15.75" thickBot="1" x14ac:dyDescent="0.3">
      <c r="A14" s="67"/>
      <c r="B14" s="84" t="s">
        <v>154</v>
      </c>
      <c r="C14" s="85"/>
      <c r="D14" s="86">
        <f>SUM(C14:C16)</f>
        <v>0</v>
      </c>
      <c r="E14" s="71"/>
      <c r="F14" s="67"/>
      <c r="G14" s="67"/>
      <c r="H14" s="67"/>
      <c r="I14" s="67"/>
      <c r="J14" s="67"/>
      <c r="K14" s="67"/>
      <c r="L14" s="67"/>
      <c r="M14" s="67"/>
      <c r="N14" s="67"/>
      <c r="O14" s="67"/>
      <c r="P14" s="67"/>
      <c r="Q14" s="67"/>
    </row>
    <row r="15" spans="1:17" x14ac:dyDescent="0.25">
      <c r="A15" s="67"/>
      <c r="B15" s="87" t="s">
        <v>155</v>
      </c>
      <c r="C15" s="88"/>
      <c r="D15" s="80"/>
      <c r="E15" s="71"/>
      <c r="F15" s="67"/>
      <c r="G15" s="67"/>
      <c r="H15" s="67"/>
      <c r="I15" s="67"/>
      <c r="J15" s="67"/>
      <c r="K15" s="67"/>
      <c r="L15" s="67"/>
      <c r="M15" s="67"/>
      <c r="N15" s="67"/>
      <c r="O15" s="67"/>
      <c r="P15" s="67"/>
      <c r="Q15" s="67"/>
    </row>
    <row r="16" spans="1:17" ht="15.75" thickBot="1" x14ac:dyDescent="0.3">
      <c r="A16" s="67"/>
      <c r="B16" s="89" t="s">
        <v>156</v>
      </c>
      <c r="C16" s="90"/>
      <c r="D16" s="83"/>
      <c r="E16" s="71"/>
      <c r="F16" s="67"/>
      <c r="G16" s="67"/>
      <c r="H16" s="67"/>
      <c r="I16" s="67"/>
      <c r="J16" s="67"/>
      <c r="K16" s="67"/>
      <c r="L16" s="67"/>
      <c r="M16" s="67"/>
      <c r="N16" s="67"/>
      <c r="O16" s="67"/>
      <c r="P16" s="67"/>
      <c r="Q16" s="67"/>
    </row>
    <row r="17" spans="1:17" ht="15.75" thickBot="1" x14ac:dyDescent="0.3">
      <c r="A17" s="67"/>
      <c r="B17" s="91" t="s">
        <v>157</v>
      </c>
      <c r="C17" s="92"/>
      <c r="D17" s="93">
        <f>SUM(C17:C19)</f>
        <v>0</v>
      </c>
      <c r="E17" s="71"/>
      <c r="F17" s="67"/>
      <c r="G17" s="67"/>
      <c r="H17" s="67"/>
      <c r="I17" s="67"/>
      <c r="J17" s="67"/>
      <c r="K17" s="67"/>
      <c r="L17" s="67"/>
      <c r="M17" s="67"/>
      <c r="N17" s="67"/>
      <c r="O17" s="67"/>
      <c r="P17" s="67"/>
      <c r="Q17" s="67"/>
    </row>
    <row r="18" spans="1:17" x14ac:dyDescent="0.25">
      <c r="A18" s="67"/>
      <c r="B18" s="94" t="s">
        <v>158</v>
      </c>
      <c r="C18" s="95"/>
      <c r="D18" s="80"/>
      <c r="E18" s="71"/>
      <c r="F18" s="67"/>
      <c r="G18" s="67"/>
      <c r="H18" s="67"/>
      <c r="I18" s="67"/>
      <c r="J18" s="67"/>
      <c r="K18" s="67"/>
      <c r="L18" s="67"/>
      <c r="M18" s="67"/>
      <c r="N18" s="67"/>
      <c r="O18" s="67"/>
      <c r="P18" s="67"/>
      <c r="Q18" s="67"/>
    </row>
    <row r="19" spans="1:17" ht="15.75" thickBot="1" x14ac:dyDescent="0.3">
      <c r="A19" s="67"/>
      <c r="B19" s="96" t="s">
        <v>159</v>
      </c>
      <c r="C19" s="97"/>
      <c r="D19" s="83"/>
      <c r="E19" s="71"/>
      <c r="F19" s="67"/>
      <c r="G19" s="67"/>
      <c r="H19" s="67"/>
      <c r="I19" s="67"/>
      <c r="J19" s="67"/>
      <c r="K19" s="67"/>
      <c r="L19" s="67"/>
      <c r="M19" s="67"/>
      <c r="N19" s="67"/>
      <c r="O19" s="67"/>
      <c r="P19" s="67"/>
      <c r="Q19" s="67"/>
    </row>
    <row r="20" spans="1:17" ht="15.75" thickBot="1" x14ac:dyDescent="0.3">
      <c r="A20" s="67"/>
      <c r="B20" s="98" t="s">
        <v>160</v>
      </c>
      <c r="C20" s="99"/>
      <c r="D20" s="100">
        <f>SUM(C20:C26)</f>
        <v>0</v>
      </c>
      <c r="E20" s="71"/>
      <c r="F20" s="67"/>
      <c r="G20" s="67"/>
      <c r="H20" s="67"/>
      <c r="I20" s="67"/>
      <c r="J20" s="67"/>
      <c r="K20" s="67"/>
      <c r="L20" s="67"/>
      <c r="M20" s="67"/>
      <c r="N20" s="67"/>
      <c r="O20" s="67"/>
      <c r="P20" s="67"/>
      <c r="Q20" s="67"/>
    </row>
    <row r="21" spans="1:17" x14ac:dyDescent="0.25">
      <c r="A21" s="67"/>
      <c r="B21" s="101" t="s">
        <v>161</v>
      </c>
      <c r="C21" s="102"/>
      <c r="D21" s="103"/>
      <c r="E21" s="71"/>
      <c r="F21" s="67"/>
      <c r="G21" s="67"/>
      <c r="H21" s="67"/>
      <c r="I21" s="67"/>
      <c r="J21" s="67"/>
      <c r="K21" s="67"/>
      <c r="L21" s="67"/>
      <c r="M21" s="67"/>
      <c r="N21" s="67"/>
      <c r="O21" s="67"/>
      <c r="P21" s="67"/>
      <c r="Q21" s="67"/>
    </row>
    <row r="22" spans="1:17" x14ac:dyDescent="0.25">
      <c r="A22" s="67"/>
      <c r="B22" s="101" t="s">
        <v>162</v>
      </c>
      <c r="C22" s="102"/>
      <c r="D22" s="80"/>
      <c r="E22" s="71"/>
      <c r="F22" s="67"/>
      <c r="G22" s="67"/>
      <c r="H22" s="67"/>
      <c r="I22" s="67"/>
      <c r="J22" s="67"/>
      <c r="K22" s="67"/>
      <c r="L22" s="67"/>
      <c r="M22" s="67"/>
      <c r="N22" s="67"/>
      <c r="O22" s="67"/>
      <c r="P22" s="67"/>
      <c r="Q22" s="67"/>
    </row>
    <row r="23" spans="1:17" x14ac:dyDescent="0.25">
      <c r="A23" s="67"/>
      <c r="B23" s="101" t="s">
        <v>163</v>
      </c>
      <c r="C23" s="102"/>
      <c r="D23" s="80"/>
      <c r="E23" s="71"/>
      <c r="F23" s="67"/>
      <c r="G23" s="67"/>
      <c r="H23" s="67"/>
      <c r="I23" s="67"/>
      <c r="J23" s="67"/>
      <c r="K23" s="67"/>
      <c r="L23" s="67"/>
      <c r="M23" s="67"/>
      <c r="N23" s="67"/>
      <c r="O23" s="67"/>
      <c r="P23" s="67"/>
      <c r="Q23" s="67"/>
    </row>
    <row r="24" spans="1:17" x14ac:dyDescent="0.25">
      <c r="A24" s="67"/>
      <c r="B24" s="101" t="s">
        <v>164</v>
      </c>
      <c r="C24" s="102"/>
      <c r="D24" s="80"/>
      <c r="E24" s="71"/>
      <c r="F24" s="67"/>
      <c r="G24" s="67"/>
      <c r="H24" s="67"/>
      <c r="I24" s="67"/>
      <c r="J24" s="67"/>
      <c r="K24" s="67"/>
      <c r="L24" s="67"/>
      <c r="M24" s="67"/>
      <c r="N24" s="67"/>
      <c r="O24" s="67"/>
      <c r="P24" s="67"/>
      <c r="Q24" s="67"/>
    </row>
    <row r="25" spans="1:17" x14ac:dyDescent="0.25">
      <c r="A25" s="67"/>
      <c r="B25" s="101" t="s">
        <v>165</v>
      </c>
      <c r="C25" s="102"/>
      <c r="D25" s="80"/>
      <c r="E25" s="71"/>
      <c r="F25" s="67"/>
      <c r="G25" s="67"/>
      <c r="H25" s="67"/>
      <c r="I25" s="67"/>
      <c r="J25" s="67"/>
      <c r="K25" s="67"/>
      <c r="L25" s="67"/>
      <c r="M25" s="67"/>
      <c r="N25" s="67"/>
      <c r="O25" s="67"/>
      <c r="P25" s="67"/>
      <c r="Q25" s="67"/>
    </row>
    <row r="26" spans="1:17" ht="15.75" thickBot="1" x14ac:dyDescent="0.3">
      <c r="A26" s="67"/>
      <c r="B26" s="104" t="s">
        <v>166</v>
      </c>
      <c r="C26" s="105"/>
      <c r="D26" s="80"/>
      <c r="E26" s="71"/>
      <c r="F26" s="67"/>
      <c r="G26" s="67"/>
      <c r="H26" s="67"/>
      <c r="I26" s="67"/>
      <c r="J26" s="67"/>
      <c r="K26" s="67"/>
      <c r="L26" s="67"/>
      <c r="M26" s="67"/>
      <c r="N26" s="67"/>
      <c r="O26" s="67"/>
      <c r="P26" s="67"/>
      <c r="Q26" s="67"/>
    </row>
    <row r="27" spans="1:17" ht="15.75" thickBot="1" x14ac:dyDescent="0.3">
      <c r="A27" s="67"/>
      <c r="B27" s="71"/>
      <c r="C27" s="106" t="s">
        <v>39</v>
      </c>
      <c r="D27" s="107">
        <f>SUM(D6:D20)</f>
        <v>0</v>
      </c>
      <c r="E27" s="71"/>
      <c r="F27" s="67"/>
      <c r="G27" s="67"/>
      <c r="H27" s="67"/>
      <c r="I27" s="67"/>
      <c r="J27" s="67"/>
      <c r="K27" s="67"/>
      <c r="L27" s="67"/>
      <c r="M27" s="67"/>
      <c r="N27" s="67"/>
      <c r="O27" s="67"/>
      <c r="P27" s="67"/>
      <c r="Q27" s="67"/>
    </row>
    <row r="28" spans="1:17" x14ac:dyDescent="0.25">
      <c r="A28" s="67"/>
      <c r="B28" s="67"/>
      <c r="C28" s="67"/>
      <c r="D28" s="67"/>
      <c r="E28" s="67"/>
      <c r="F28" s="67"/>
      <c r="G28" s="67"/>
      <c r="H28" s="67"/>
      <c r="I28" s="67"/>
      <c r="J28" s="67"/>
      <c r="K28" s="67"/>
      <c r="L28" s="67"/>
      <c r="M28" s="67"/>
      <c r="N28" s="67"/>
      <c r="O28" s="67"/>
      <c r="P28" s="67"/>
      <c r="Q28" s="67"/>
    </row>
    <row r="29" spans="1:17" x14ac:dyDescent="0.25">
      <c r="A29" s="67"/>
      <c r="B29" s="67"/>
      <c r="C29" s="67"/>
      <c r="D29" s="67"/>
      <c r="E29" s="67"/>
      <c r="F29" s="67"/>
      <c r="G29" s="67"/>
      <c r="H29" s="67"/>
      <c r="I29" s="67"/>
      <c r="J29" s="67"/>
      <c r="K29" s="67"/>
      <c r="L29" s="67"/>
      <c r="M29" s="67"/>
      <c r="N29" s="67"/>
      <c r="O29" s="67"/>
      <c r="P29" s="67"/>
      <c r="Q29" s="67"/>
    </row>
    <row r="30" spans="1:17" x14ac:dyDescent="0.25">
      <c r="A30" s="67"/>
      <c r="B30" s="67"/>
      <c r="C30" s="67"/>
      <c r="D30" s="67"/>
      <c r="E30" s="67"/>
      <c r="F30" s="67"/>
      <c r="G30" s="67"/>
      <c r="H30" s="67"/>
      <c r="I30" s="67"/>
      <c r="J30" s="67"/>
      <c r="K30" s="67"/>
      <c r="L30" s="67"/>
      <c r="M30" s="67"/>
      <c r="N30" s="67"/>
      <c r="O30" s="67"/>
      <c r="P30" s="67"/>
      <c r="Q30" s="67"/>
    </row>
    <row r="31" spans="1:17" x14ac:dyDescent="0.25">
      <c r="A31" s="67"/>
      <c r="B31" s="67"/>
      <c r="C31" s="67"/>
      <c r="D31" s="67"/>
      <c r="E31" s="67"/>
      <c r="F31" s="67"/>
      <c r="G31" s="67"/>
      <c r="H31" s="67"/>
      <c r="I31" s="67"/>
      <c r="J31" s="67"/>
      <c r="K31" s="67"/>
      <c r="L31" s="67"/>
      <c r="M31" s="67"/>
      <c r="N31" s="67"/>
      <c r="O31" s="67"/>
      <c r="P31" s="67"/>
      <c r="Q31" s="67"/>
    </row>
    <row r="32" spans="1:17" x14ac:dyDescent="0.25">
      <c r="A32" s="67"/>
      <c r="B32" s="67"/>
      <c r="C32" s="67"/>
      <c r="D32" s="67"/>
      <c r="E32" s="67"/>
      <c r="F32" s="67"/>
      <c r="G32" s="67"/>
      <c r="H32" s="67"/>
      <c r="I32" s="67"/>
      <c r="J32" s="67"/>
      <c r="K32" s="67"/>
      <c r="L32" s="67"/>
      <c r="M32" s="67"/>
      <c r="N32" s="67"/>
      <c r="O32" s="67"/>
      <c r="P32" s="67"/>
      <c r="Q32" s="67"/>
    </row>
    <row r="33" spans="1:17" x14ac:dyDescent="0.25">
      <c r="A33" s="67"/>
      <c r="B33" s="67"/>
      <c r="C33" s="67"/>
      <c r="D33" s="67"/>
      <c r="E33" s="67"/>
      <c r="F33" s="67"/>
      <c r="G33" s="67"/>
      <c r="H33" s="67"/>
      <c r="I33" s="67"/>
      <c r="J33" s="67"/>
      <c r="K33" s="67"/>
      <c r="L33" s="67"/>
      <c r="M33" s="67"/>
      <c r="N33" s="67"/>
      <c r="O33" s="67"/>
      <c r="P33" s="67"/>
      <c r="Q33" s="67"/>
    </row>
    <row r="34" spans="1:17" x14ac:dyDescent="0.25">
      <c r="A34" s="67"/>
      <c r="B34" s="67"/>
      <c r="C34" s="67"/>
      <c r="D34" s="67"/>
      <c r="E34" s="67"/>
      <c r="F34" s="67"/>
      <c r="G34" s="67"/>
      <c r="H34" s="67"/>
      <c r="I34" s="67"/>
      <c r="J34" s="67"/>
      <c r="K34" s="67"/>
      <c r="L34" s="67"/>
      <c r="M34" s="67"/>
      <c r="N34" s="67"/>
      <c r="O34" s="67"/>
      <c r="P34" s="67"/>
      <c r="Q34" s="67"/>
    </row>
    <row r="35" spans="1:17" x14ac:dyDescent="0.25">
      <c r="A35" s="67"/>
      <c r="B35" s="67"/>
      <c r="C35" s="67"/>
      <c r="D35" s="67"/>
      <c r="E35" s="67"/>
      <c r="F35" s="67"/>
      <c r="G35" s="67"/>
      <c r="H35" s="67"/>
      <c r="I35" s="67"/>
      <c r="J35" s="67"/>
      <c r="K35" s="67"/>
      <c r="L35" s="67"/>
      <c r="M35" s="67"/>
      <c r="N35" s="67"/>
      <c r="O35" s="67"/>
      <c r="P35" s="67"/>
      <c r="Q35" s="67"/>
    </row>
    <row r="36" spans="1:17" x14ac:dyDescent="0.25">
      <c r="A36" s="67"/>
      <c r="B36" s="67"/>
      <c r="C36" s="67"/>
      <c r="D36" s="67"/>
      <c r="E36" s="67"/>
      <c r="F36" s="67"/>
      <c r="G36" s="67"/>
      <c r="H36" s="67"/>
      <c r="I36" s="67"/>
      <c r="J36" s="67"/>
      <c r="K36" s="67"/>
      <c r="L36" s="67"/>
      <c r="M36" s="67"/>
      <c r="N36" s="67"/>
      <c r="O36" s="67"/>
      <c r="P36" s="67"/>
      <c r="Q36" s="67"/>
    </row>
    <row r="37" spans="1:17" x14ac:dyDescent="0.25">
      <c r="A37" s="67"/>
      <c r="B37" s="67"/>
      <c r="C37" s="67"/>
      <c r="D37" s="67"/>
      <c r="E37" s="67"/>
      <c r="F37" s="67"/>
      <c r="G37" s="67"/>
      <c r="H37" s="67"/>
      <c r="I37" s="67"/>
      <c r="J37" s="67"/>
      <c r="K37" s="67"/>
      <c r="L37" s="67"/>
      <c r="M37" s="67"/>
      <c r="N37" s="67"/>
      <c r="O37" s="67"/>
      <c r="P37" s="67"/>
      <c r="Q37" s="67"/>
    </row>
    <row r="38" spans="1:17" x14ac:dyDescent="0.25">
      <c r="A38" s="67"/>
      <c r="B38" s="67"/>
      <c r="C38" s="67"/>
      <c r="D38" s="67"/>
      <c r="E38" s="67"/>
      <c r="F38" s="67"/>
      <c r="G38" s="67"/>
      <c r="H38" s="67"/>
      <c r="I38" s="67"/>
      <c r="J38" s="67"/>
      <c r="K38" s="67"/>
      <c r="L38" s="67"/>
      <c r="M38" s="67"/>
      <c r="N38" s="67"/>
      <c r="O38" s="67"/>
      <c r="P38" s="67"/>
      <c r="Q38" s="67"/>
    </row>
    <row r="39" spans="1:17" x14ac:dyDescent="0.25">
      <c r="A39" s="67"/>
      <c r="B39" s="67"/>
      <c r="C39" s="67"/>
      <c r="D39" s="67"/>
      <c r="E39" s="67"/>
      <c r="F39" s="67"/>
      <c r="G39" s="67"/>
      <c r="H39" s="67"/>
      <c r="I39" s="67"/>
      <c r="J39" s="67"/>
      <c r="K39" s="67"/>
      <c r="L39" s="67"/>
      <c r="M39" s="67"/>
      <c r="N39" s="67"/>
      <c r="O39" s="67"/>
      <c r="P39" s="67"/>
      <c r="Q39" s="67"/>
    </row>
    <row r="40" spans="1:17" x14ac:dyDescent="0.25">
      <c r="A40" s="67"/>
      <c r="B40" s="67"/>
      <c r="C40" s="67"/>
      <c r="D40" s="67"/>
      <c r="E40" s="67"/>
      <c r="F40" s="67"/>
      <c r="G40" s="67"/>
      <c r="H40" s="67"/>
      <c r="I40" s="67"/>
      <c r="J40" s="67"/>
      <c r="K40" s="67"/>
      <c r="L40" s="67"/>
      <c r="M40" s="67"/>
      <c r="N40" s="67"/>
      <c r="O40" s="67"/>
      <c r="P40" s="67"/>
      <c r="Q40" s="67"/>
    </row>
    <row r="41" spans="1:17" x14ac:dyDescent="0.25">
      <c r="A41" s="67"/>
      <c r="B41" s="67"/>
      <c r="C41" s="67"/>
      <c r="D41" s="67"/>
      <c r="E41" s="67"/>
      <c r="F41" s="67"/>
      <c r="G41" s="67"/>
      <c r="H41" s="67"/>
      <c r="I41" s="67"/>
      <c r="J41" s="67"/>
      <c r="K41" s="67"/>
      <c r="L41" s="67"/>
      <c r="M41" s="67"/>
      <c r="N41" s="67"/>
      <c r="O41" s="67"/>
      <c r="P41" s="67"/>
      <c r="Q41" s="67"/>
    </row>
    <row r="42" spans="1:17" x14ac:dyDescent="0.25">
      <c r="A42" s="67"/>
      <c r="B42" s="67"/>
      <c r="C42" s="67"/>
      <c r="D42" s="67"/>
      <c r="E42" s="67"/>
      <c r="F42" s="67"/>
      <c r="G42" s="67"/>
      <c r="H42" s="67"/>
      <c r="I42" s="67"/>
      <c r="J42" s="67"/>
      <c r="K42" s="67"/>
      <c r="L42" s="67"/>
      <c r="M42" s="67"/>
      <c r="N42" s="67"/>
      <c r="O42" s="67"/>
      <c r="P42" s="67"/>
      <c r="Q42" s="67"/>
    </row>
    <row r="43" spans="1:17" x14ac:dyDescent="0.25">
      <c r="A43" s="67"/>
      <c r="B43" s="67"/>
      <c r="C43" s="67"/>
      <c r="D43" s="67"/>
      <c r="E43" s="67"/>
      <c r="F43" s="67"/>
      <c r="G43" s="67"/>
      <c r="H43" s="67"/>
      <c r="I43" s="67"/>
      <c r="J43" s="67"/>
      <c r="K43" s="67"/>
      <c r="L43" s="67"/>
      <c r="M43" s="67"/>
      <c r="N43" s="67"/>
      <c r="O43" s="67"/>
      <c r="P43" s="67"/>
      <c r="Q43" s="67"/>
    </row>
    <row r="44" spans="1:17" x14ac:dyDescent="0.25">
      <c r="A44" s="67"/>
      <c r="B44" s="67"/>
      <c r="C44" s="67"/>
      <c r="D44" s="67"/>
      <c r="E44" s="67"/>
      <c r="F44" s="67"/>
      <c r="G44" s="67"/>
      <c r="H44" s="67"/>
      <c r="I44" s="67"/>
      <c r="J44" s="67"/>
      <c r="K44" s="67"/>
      <c r="L44" s="67"/>
      <c r="M44" s="67"/>
      <c r="N44" s="67"/>
      <c r="O44" s="67"/>
      <c r="P44" s="67"/>
      <c r="Q44" s="67"/>
    </row>
    <row r="45" spans="1:17" x14ac:dyDescent="0.25">
      <c r="A45" s="67"/>
      <c r="B45" s="67"/>
      <c r="C45" s="67"/>
      <c r="D45" s="67"/>
      <c r="E45" s="67"/>
      <c r="F45" s="67"/>
      <c r="G45" s="67"/>
      <c r="H45" s="67"/>
      <c r="I45" s="67"/>
      <c r="J45" s="67"/>
      <c r="K45" s="67"/>
      <c r="L45" s="67"/>
      <c r="M45" s="67"/>
      <c r="N45" s="67"/>
      <c r="O45" s="67"/>
      <c r="P45" s="67"/>
      <c r="Q45" s="67"/>
    </row>
    <row r="46" spans="1:17" x14ac:dyDescent="0.25">
      <c r="A46" s="67"/>
      <c r="B46" s="67"/>
      <c r="C46" s="67"/>
      <c r="D46" s="67"/>
      <c r="E46" s="67"/>
      <c r="F46" s="67"/>
      <c r="G46" s="67"/>
      <c r="H46" s="67"/>
      <c r="I46" s="67"/>
      <c r="J46" s="67"/>
      <c r="K46" s="67"/>
      <c r="L46" s="67"/>
      <c r="M46" s="67"/>
      <c r="N46" s="67"/>
      <c r="O46" s="67"/>
      <c r="P46" s="67"/>
      <c r="Q46" s="67"/>
    </row>
    <row r="47" spans="1:17" x14ac:dyDescent="0.25">
      <c r="A47" s="67"/>
      <c r="B47" s="67"/>
      <c r="C47" s="67"/>
      <c r="D47" s="67"/>
      <c r="E47" s="67"/>
      <c r="F47" s="67"/>
      <c r="G47" s="67"/>
      <c r="H47" s="67"/>
      <c r="I47" s="67"/>
      <c r="J47" s="67"/>
      <c r="K47" s="67"/>
      <c r="L47" s="67"/>
      <c r="M47" s="67"/>
      <c r="N47" s="67"/>
      <c r="O47" s="67"/>
      <c r="P47" s="67"/>
      <c r="Q47" s="67"/>
    </row>
    <row r="48" spans="1:17" x14ac:dyDescent="0.25">
      <c r="A48" s="67"/>
      <c r="B48" s="67"/>
      <c r="C48" s="67"/>
      <c r="D48" s="67"/>
      <c r="E48" s="67"/>
      <c r="F48" s="67"/>
      <c r="G48" s="67"/>
      <c r="H48" s="67"/>
      <c r="I48" s="67"/>
      <c r="J48" s="67"/>
      <c r="K48" s="67"/>
      <c r="L48" s="67"/>
      <c r="M48" s="67"/>
      <c r="N48" s="67"/>
      <c r="O48" s="67"/>
      <c r="P48" s="67"/>
      <c r="Q48" s="67"/>
    </row>
    <row r="49" spans="1:17" x14ac:dyDescent="0.25">
      <c r="A49" s="67"/>
      <c r="B49" s="67"/>
      <c r="C49" s="67"/>
      <c r="D49" s="67"/>
      <c r="E49" s="67"/>
      <c r="F49" s="67"/>
      <c r="G49" s="67"/>
      <c r="H49" s="67"/>
      <c r="I49" s="67"/>
      <c r="J49" s="67"/>
      <c r="K49" s="67"/>
      <c r="L49" s="67"/>
      <c r="M49" s="67"/>
      <c r="N49" s="67"/>
      <c r="O49" s="67"/>
      <c r="P49" s="67"/>
      <c r="Q49" s="67"/>
    </row>
    <row r="50" spans="1:17" x14ac:dyDescent="0.25">
      <c r="A50" s="67"/>
      <c r="B50" s="67"/>
      <c r="C50" s="67"/>
      <c r="D50" s="67"/>
      <c r="E50" s="67"/>
      <c r="F50" s="67"/>
      <c r="G50" s="67"/>
      <c r="H50" s="67"/>
      <c r="I50" s="67"/>
      <c r="J50" s="67"/>
      <c r="K50" s="67"/>
      <c r="L50" s="67"/>
      <c r="M50" s="67"/>
      <c r="N50" s="67"/>
      <c r="O50" s="67"/>
      <c r="P50" s="67"/>
      <c r="Q50" s="67"/>
    </row>
    <row r="51" spans="1:17" x14ac:dyDescent="0.25">
      <c r="A51" s="67"/>
      <c r="B51" s="67"/>
      <c r="C51" s="67"/>
      <c r="D51" s="67"/>
      <c r="E51" s="67"/>
      <c r="F51" s="67"/>
      <c r="G51" s="67"/>
      <c r="H51" s="67"/>
      <c r="I51" s="67"/>
      <c r="J51" s="67"/>
      <c r="K51" s="67"/>
      <c r="L51" s="67"/>
      <c r="M51" s="67"/>
      <c r="N51" s="67"/>
      <c r="O51" s="67"/>
      <c r="P51" s="67"/>
      <c r="Q51" s="67"/>
    </row>
    <row r="52" spans="1:17" x14ac:dyDescent="0.25">
      <c r="A52" s="67"/>
      <c r="B52" s="67"/>
      <c r="C52" s="67"/>
      <c r="D52" s="67"/>
      <c r="E52" s="67"/>
      <c r="F52" s="67"/>
      <c r="G52" s="67"/>
      <c r="H52" s="67"/>
      <c r="I52" s="67"/>
      <c r="J52" s="67"/>
      <c r="K52" s="67"/>
      <c r="L52" s="67"/>
      <c r="M52" s="67"/>
      <c r="N52" s="67"/>
      <c r="O52" s="67"/>
      <c r="P52" s="67"/>
      <c r="Q52" s="67"/>
    </row>
    <row r="53" spans="1:17" x14ac:dyDescent="0.25">
      <c r="A53" s="67"/>
      <c r="B53" s="67"/>
      <c r="C53" s="67"/>
      <c r="D53" s="67"/>
      <c r="E53" s="67"/>
      <c r="F53" s="67"/>
      <c r="G53" s="67"/>
      <c r="H53" s="67"/>
      <c r="I53" s="67"/>
      <c r="J53" s="67"/>
      <c r="K53" s="67"/>
      <c r="L53" s="67"/>
      <c r="M53" s="67"/>
      <c r="N53" s="67"/>
      <c r="O53" s="67"/>
      <c r="P53" s="67"/>
      <c r="Q53" s="67"/>
    </row>
    <row r="54" spans="1:17" x14ac:dyDescent="0.25">
      <c r="A54" s="67"/>
      <c r="B54" s="67"/>
      <c r="C54" s="67"/>
      <c r="D54" s="67"/>
      <c r="E54" s="67"/>
      <c r="F54" s="67"/>
      <c r="G54" s="67"/>
      <c r="H54" s="67"/>
      <c r="I54" s="67"/>
      <c r="J54" s="67"/>
      <c r="K54" s="67"/>
      <c r="L54" s="67"/>
      <c r="M54" s="67"/>
      <c r="N54" s="67"/>
      <c r="O54" s="67"/>
      <c r="P54" s="67"/>
      <c r="Q54" s="67"/>
    </row>
    <row r="55" spans="1:17" x14ac:dyDescent="0.25">
      <c r="A55" s="67"/>
      <c r="B55" s="67"/>
      <c r="C55" s="67"/>
      <c r="D55" s="67"/>
      <c r="E55" s="67"/>
      <c r="F55" s="67"/>
      <c r="G55" s="67"/>
      <c r="H55" s="67"/>
      <c r="I55" s="67"/>
      <c r="J55" s="67"/>
      <c r="K55" s="67"/>
      <c r="L55" s="67"/>
      <c r="M55" s="67"/>
      <c r="N55" s="67"/>
      <c r="O55" s="67"/>
      <c r="P55" s="67"/>
      <c r="Q55" s="67"/>
    </row>
    <row r="56" spans="1:17" x14ac:dyDescent="0.25">
      <c r="A56" s="67"/>
      <c r="B56" s="67"/>
      <c r="C56" s="67"/>
      <c r="D56" s="67"/>
      <c r="E56" s="67"/>
      <c r="F56" s="67"/>
      <c r="G56" s="67"/>
      <c r="H56" s="67"/>
      <c r="I56" s="67"/>
      <c r="J56" s="67"/>
      <c r="K56" s="67"/>
      <c r="L56" s="67"/>
      <c r="M56" s="67"/>
      <c r="N56" s="67"/>
      <c r="O56" s="67"/>
      <c r="P56" s="67"/>
      <c r="Q56" s="67"/>
    </row>
    <row r="57" spans="1:17" x14ac:dyDescent="0.25">
      <c r="A57" s="67"/>
      <c r="B57" s="67"/>
      <c r="C57" s="67"/>
      <c r="D57" s="67"/>
      <c r="E57" s="67"/>
      <c r="F57" s="67"/>
      <c r="G57" s="67"/>
      <c r="H57" s="67"/>
      <c r="I57" s="67"/>
      <c r="J57" s="67"/>
      <c r="K57" s="67"/>
      <c r="L57" s="67"/>
      <c r="M57" s="67"/>
      <c r="N57" s="67"/>
      <c r="O57" s="67"/>
      <c r="P57" s="67"/>
      <c r="Q57" s="67"/>
    </row>
    <row r="58" spans="1:17" x14ac:dyDescent="0.25">
      <c r="A58" s="67"/>
      <c r="B58" s="67"/>
      <c r="C58" s="67"/>
      <c r="D58" s="67"/>
      <c r="E58" s="67"/>
      <c r="F58" s="67"/>
      <c r="G58" s="67"/>
      <c r="H58" s="67"/>
      <c r="I58" s="67"/>
      <c r="J58" s="67"/>
      <c r="K58" s="67"/>
      <c r="L58" s="67"/>
      <c r="M58" s="67"/>
      <c r="N58" s="67"/>
      <c r="O58" s="67"/>
      <c r="P58" s="67"/>
      <c r="Q58" s="67"/>
    </row>
    <row r="59" spans="1:17" x14ac:dyDescent="0.25">
      <c r="A59" s="67"/>
      <c r="B59" s="67"/>
      <c r="C59" s="67"/>
      <c r="D59" s="67"/>
      <c r="E59" s="67"/>
      <c r="F59" s="67"/>
      <c r="G59" s="67"/>
      <c r="H59" s="67"/>
      <c r="I59" s="67"/>
      <c r="J59" s="67"/>
      <c r="K59" s="67"/>
      <c r="L59" s="67"/>
      <c r="M59" s="67"/>
      <c r="N59" s="67"/>
      <c r="O59" s="67"/>
      <c r="P59" s="67"/>
      <c r="Q59" s="67"/>
    </row>
    <row r="60" spans="1:17" x14ac:dyDescent="0.25">
      <c r="A60" s="67"/>
      <c r="B60" s="67"/>
      <c r="C60" s="67"/>
      <c r="D60" s="67"/>
      <c r="E60" s="67"/>
      <c r="F60" s="67"/>
      <c r="G60" s="67"/>
      <c r="H60" s="67"/>
      <c r="I60" s="67"/>
      <c r="J60" s="67"/>
      <c r="K60" s="67"/>
      <c r="L60" s="67"/>
      <c r="M60" s="67"/>
      <c r="N60" s="67"/>
      <c r="O60" s="67"/>
      <c r="P60" s="67"/>
      <c r="Q60" s="67"/>
    </row>
    <row r="61" spans="1:17" x14ac:dyDescent="0.25">
      <c r="A61" s="67"/>
      <c r="B61" s="67"/>
      <c r="C61" s="67"/>
      <c r="D61" s="67"/>
      <c r="E61" s="67"/>
      <c r="F61" s="67"/>
      <c r="G61" s="67"/>
      <c r="H61" s="67"/>
      <c r="I61" s="67"/>
      <c r="J61" s="67"/>
      <c r="K61" s="67"/>
      <c r="L61" s="67"/>
      <c r="M61" s="67"/>
      <c r="N61" s="67"/>
      <c r="O61" s="67"/>
      <c r="P61" s="67"/>
      <c r="Q61" s="67"/>
    </row>
    <row r="62" spans="1:17" x14ac:dyDescent="0.25">
      <c r="A62" s="67"/>
      <c r="B62" s="67"/>
      <c r="C62" s="67"/>
      <c r="D62" s="67"/>
      <c r="E62" s="67"/>
      <c r="F62" s="67"/>
      <c r="G62" s="67"/>
      <c r="H62" s="67"/>
      <c r="I62" s="67"/>
      <c r="J62" s="67"/>
      <c r="K62" s="67"/>
      <c r="L62" s="67"/>
      <c r="M62" s="67"/>
      <c r="N62" s="67"/>
      <c r="O62" s="67"/>
      <c r="P62" s="67"/>
      <c r="Q62" s="67"/>
    </row>
    <row r="63" spans="1:17" x14ac:dyDescent="0.25">
      <c r="A63" s="67"/>
      <c r="B63" s="67"/>
      <c r="C63" s="67"/>
      <c r="D63" s="67"/>
      <c r="E63" s="67"/>
      <c r="F63" s="67"/>
      <c r="G63" s="67"/>
      <c r="H63" s="67"/>
      <c r="I63" s="67"/>
      <c r="J63" s="67"/>
      <c r="K63" s="67"/>
      <c r="L63" s="67"/>
      <c r="M63" s="67"/>
      <c r="N63" s="67"/>
      <c r="O63" s="67"/>
      <c r="P63" s="67"/>
      <c r="Q63" s="67"/>
    </row>
    <row r="64" spans="1:17" x14ac:dyDescent="0.25">
      <c r="A64" s="67"/>
      <c r="B64" s="67"/>
      <c r="C64" s="67"/>
      <c r="D64" s="67"/>
      <c r="E64" s="67"/>
      <c r="F64" s="67"/>
      <c r="G64" s="67"/>
      <c r="H64" s="67"/>
      <c r="I64" s="67"/>
      <c r="J64" s="67"/>
      <c r="K64" s="67"/>
      <c r="L64" s="67"/>
      <c r="M64" s="67"/>
      <c r="N64" s="67"/>
      <c r="O64" s="67"/>
      <c r="P64" s="67"/>
      <c r="Q64" s="67"/>
    </row>
    <row r="65" spans="1:17" x14ac:dyDescent="0.25">
      <c r="A65" s="67"/>
      <c r="B65" s="67"/>
      <c r="C65" s="67"/>
      <c r="D65" s="67"/>
      <c r="E65" s="67"/>
      <c r="F65" s="67"/>
      <c r="G65" s="67"/>
      <c r="H65" s="67"/>
      <c r="I65" s="67"/>
      <c r="J65" s="67"/>
      <c r="K65" s="67"/>
      <c r="L65" s="67"/>
      <c r="M65" s="67"/>
      <c r="N65" s="67"/>
      <c r="O65" s="67"/>
      <c r="P65" s="67"/>
      <c r="Q65" s="67"/>
    </row>
    <row r="66" spans="1:17" x14ac:dyDescent="0.25">
      <c r="A66" s="67"/>
      <c r="B66" s="67"/>
      <c r="C66" s="67"/>
      <c r="D66" s="67"/>
      <c r="E66" s="67"/>
      <c r="F66" s="67"/>
      <c r="G66" s="67"/>
      <c r="H66" s="67"/>
      <c r="I66" s="67"/>
      <c r="J66" s="67"/>
      <c r="K66" s="67"/>
      <c r="L66" s="67"/>
      <c r="M66" s="67"/>
      <c r="N66" s="67"/>
      <c r="O66" s="67"/>
      <c r="P66" s="67"/>
      <c r="Q66" s="67"/>
    </row>
    <row r="67" spans="1:17" x14ac:dyDescent="0.25">
      <c r="A67" s="67"/>
      <c r="B67" s="67"/>
      <c r="C67" s="67"/>
      <c r="D67" s="67"/>
      <c r="E67" s="67"/>
      <c r="F67" s="67"/>
      <c r="G67" s="67"/>
      <c r="H67" s="67"/>
      <c r="I67" s="67"/>
      <c r="J67" s="67"/>
      <c r="K67" s="67"/>
      <c r="L67" s="67"/>
      <c r="M67" s="67"/>
      <c r="N67" s="67"/>
      <c r="O67" s="67"/>
      <c r="P67" s="67"/>
      <c r="Q67" s="67"/>
    </row>
    <row r="68" spans="1:17" x14ac:dyDescent="0.25">
      <c r="A68" s="67"/>
      <c r="B68" s="67"/>
      <c r="C68" s="67"/>
      <c r="D68" s="67"/>
      <c r="E68" s="67"/>
      <c r="F68" s="67"/>
      <c r="G68" s="67"/>
      <c r="H68" s="67"/>
      <c r="I68" s="67"/>
      <c r="J68" s="67"/>
      <c r="K68" s="67"/>
      <c r="L68" s="67"/>
      <c r="M68" s="67"/>
      <c r="N68" s="67"/>
      <c r="O68" s="67"/>
      <c r="P68" s="67"/>
      <c r="Q68" s="67"/>
    </row>
    <row r="69" spans="1:17" x14ac:dyDescent="0.25">
      <c r="A69" s="67"/>
      <c r="B69" s="67"/>
      <c r="C69" s="67"/>
      <c r="D69" s="67"/>
      <c r="E69" s="67"/>
      <c r="F69" s="67"/>
      <c r="G69" s="67"/>
      <c r="H69" s="67"/>
      <c r="I69" s="67"/>
      <c r="J69" s="67"/>
      <c r="K69" s="67"/>
      <c r="L69" s="67"/>
      <c r="M69" s="67"/>
      <c r="N69" s="67"/>
      <c r="O69" s="67"/>
      <c r="P69" s="67"/>
      <c r="Q69" s="67"/>
    </row>
    <row r="70" spans="1:17" x14ac:dyDescent="0.25">
      <c r="A70" s="67"/>
      <c r="B70" s="67"/>
      <c r="C70" s="67"/>
      <c r="D70" s="67"/>
      <c r="E70" s="67"/>
      <c r="F70" s="67"/>
      <c r="G70" s="67"/>
      <c r="H70" s="67"/>
      <c r="I70" s="67"/>
      <c r="J70" s="67"/>
      <c r="K70" s="67"/>
      <c r="L70" s="67"/>
      <c r="M70" s="67"/>
      <c r="N70" s="67"/>
      <c r="O70" s="67"/>
      <c r="P70" s="67"/>
      <c r="Q70" s="67"/>
    </row>
    <row r="71" spans="1:17" x14ac:dyDescent="0.25">
      <c r="A71" s="67"/>
      <c r="B71" s="67"/>
      <c r="C71" s="67"/>
      <c r="D71" s="67"/>
      <c r="E71" s="67"/>
      <c r="F71" s="67"/>
      <c r="G71" s="67"/>
      <c r="H71" s="67"/>
      <c r="I71" s="67"/>
      <c r="J71" s="67"/>
      <c r="K71" s="67"/>
      <c r="L71" s="67"/>
      <c r="M71" s="67"/>
      <c r="N71" s="67"/>
      <c r="O71" s="67"/>
      <c r="P71" s="67"/>
      <c r="Q71" s="67"/>
    </row>
    <row r="72" spans="1:17" x14ac:dyDescent="0.25">
      <c r="A72" s="67"/>
      <c r="B72" s="67"/>
      <c r="C72" s="67"/>
      <c r="D72" s="67"/>
      <c r="E72" s="67"/>
      <c r="F72" s="67"/>
      <c r="G72" s="67"/>
      <c r="H72" s="67"/>
      <c r="I72" s="67"/>
      <c r="J72" s="67"/>
      <c r="K72" s="67"/>
      <c r="L72" s="67"/>
      <c r="M72" s="67"/>
      <c r="N72" s="67"/>
      <c r="O72" s="67"/>
      <c r="P72" s="67"/>
      <c r="Q72" s="67"/>
    </row>
    <row r="73" spans="1:17" x14ac:dyDescent="0.25">
      <c r="A73" s="67"/>
      <c r="B73" s="67"/>
      <c r="C73" s="67"/>
      <c r="D73" s="67"/>
      <c r="E73" s="67"/>
      <c r="F73" s="67"/>
      <c r="G73" s="67"/>
      <c r="H73" s="67"/>
      <c r="I73" s="67"/>
      <c r="J73" s="67"/>
      <c r="K73" s="67"/>
      <c r="L73" s="67"/>
      <c r="M73" s="67"/>
      <c r="N73" s="67"/>
      <c r="O73" s="67"/>
      <c r="P73" s="67"/>
      <c r="Q73" s="67"/>
    </row>
    <row r="74" spans="1:17" x14ac:dyDescent="0.25">
      <c r="A74" s="67"/>
      <c r="B74" s="67"/>
      <c r="C74" s="67"/>
      <c r="D74" s="67"/>
      <c r="E74" s="67"/>
      <c r="F74" s="67"/>
      <c r="G74" s="67"/>
      <c r="H74" s="67"/>
      <c r="I74" s="67"/>
      <c r="J74" s="67"/>
      <c r="K74" s="67"/>
      <c r="L74" s="67"/>
      <c r="M74" s="67"/>
      <c r="N74" s="67"/>
      <c r="O74" s="67"/>
      <c r="P74" s="67"/>
      <c r="Q74" s="67"/>
    </row>
    <row r="75" spans="1:17" x14ac:dyDescent="0.25">
      <c r="A75" s="67"/>
      <c r="B75" s="67"/>
      <c r="C75" s="67"/>
      <c r="D75" s="67"/>
      <c r="E75" s="67"/>
      <c r="F75" s="67"/>
      <c r="G75" s="67"/>
      <c r="H75" s="67"/>
      <c r="I75" s="67"/>
      <c r="J75" s="67"/>
      <c r="K75" s="67"/>
      <c r="L75" s="67"/>
      <c r="M75" s="67"/>
      <c r="N75" s="67"/>
      <c r="O75" s="67"/>
      <c r="P75" s="67"/>
      <c r="Q75" s="67"/>
    </row>
    <row r="76" spans="1:17" x14ac:dyDescent="0.25">
      <c r="A76" s="67"/>
      <c r="B76" s="67"/>
      <c r="C76" s="67"/>
      <c r="D76" s="67"/>
      <c r="E76" s="67"/>
      <c r="F76" s="67"/>
      <c r="G76" s="67"/>
      <c r="H76" s="67"/>
      <c r="I76" s="67"/>
      <c r="J76" s="67"/>
      <c r="K76" s="67"/>
      <c r="L76" s="67"/>
      <c r="M76" s="67"/>
      <c r="N76" s="67"/>
      <c r="O76" s="67"/>
      <c r="P76" s="67"/>
      <c r="Q76" s="67"/>
    </row>
    <row r="77" spans="1:17" x14ac:dyDescent="0.25">
      <c r="A77" s="67"/>
      <c r="B77" s="67"/>
      <c r="C77" s="67"/>
      <c r="D77" s="67"/>
      <c r="E77" s="67"/>
      <c r="F77" s="67"/>
      <c r="G77" s="67"/>
      <c r="H77" s="67"/>
      <c r="I77" s="67"/>
      <c r="J77" s="67"/>
      <c r="K77" s="67"/>
      <c r="L77" s="67"/>
      <c r="M77" s="67"/>
      <c r="N77" s="67"/>
      <c r="O77" s="67"/>
      <c r="P77" s="67"/>
      <c r="Q77" s="67"/>
    </row>
    <row r="78" spans="1:17" x14ac:dyDescent="0.25">
      <c r="A78" s="67"/>
      <c r="B78" s="67"/>
      <c r="C78" s="67"/>
      <c r="D78" s="67"/>
      <c r="E78" s="67"/>
      <c r="F78" s="67"/>
      <c r="G78" s="67"/>
      <c r="H78" s="67"/>
      <c r="I78" s="67"/>
      <c r="J78" s="67"/>
      <c r="K78" s="67"/>
      <c r="L78" s="67"/>
      <c r="M78" s="67"/>
      <c r="N78" s="67"/>
      <c r="O78" s="67"/>
      <c r="P78" s="67"/>
      <c r="Q78" s="67"/>
    </row>
    <row r="79" spans="1:17" x14ac:dyDescent="0.25">
      <c r="A79" s="67"/>
      <c r="B79" s="67"/>
      <c r="C79" s="67"/>
      <c r="D79" s="67"/>
      <c r="E79" s="67"/>
      <c r="F79" s="67"/>
      <c r="G79" s="67"/>
      <c r="H79" s="67"/>
      <c r="I79" s="67"/>
      <c r="J79" s="67"/>
      <c r="K79" s="67"/>
      <c r="L79" s="67"/>
      <c r="M79" s="67"/>
      <c r="N79" s="67"/>
      <c r="O79" s="67"/>
      <c r="P79" s="67"/>
      <c r="Q79" s="67"/>
    </row>
    <row r="80" spans="1:17" x14ac:dyDescent="0.25">
      <c r="A80" s="67"/>
      <c r="B80" s="67"/>
      <c r="C80" s="67"/>
      <c r="D80" s="67"/>
      <c r="E80" s="67"/>
      <c r="F80" s="67"/>
      <c r="G80" s="67"/>
      <c r="H80" s="67"/>
      <c r="I80" s="67"/>
      <c r="J80" s="67"/>
      <c r="K80" s="67"/>
      <c r="L80" s="67"/>
      <c r="M80" s="67"/>
      <c r="N80" s="67"/>
      <c r="O80" s="67"/>
      <c r="P80" s="67"/>
      <c r="Q80" s="67"/>
    </row>
    <row r="81" spans="1:17" x14ac:dyDescent="0.25">
      <c r="A81" s="67"/>
      <c r="B81" s="67"/>
      <c r="C81" s="67"/>
      <c r="D81" s="67"/>
      <c r="E81" s="67"/>
      <c r="F81" s="67"/>
      <c r="G81" s="67"/>
      <c r="H81" s="67"/>
      <c r="I81" s="67"/>
      <c r="J81" s="67"/>
      <c r="K81" s="67"/>
      <c r="L81" s="67"/>
      <c r="M81" s="67"/>
      <c r="N81" s="67"/>
      <c r="O81" s="67"/>
      <c r="P81" s="67"/>
      <c r="Q81" s="67"/>
    </row>
    <row r="82" spans="1:17" x14ac:dyDescent="0.25">
      <c r="A82" s="67"/>
      <c r="B82" s="67"/>
      <c r="C82" s="67"/>
      <c r="D82" s="67"/>
      <c r="E82" s="67"/>
      <c r="F82" s="67"/>
      <c r="G82" s="67"/>
      <c r="H82" s="67"/>
      <c r="I82" s="67"/>
      <c r="J82" s="67"/>
      <c r="K82" s="67"/>
      <c r="L82" s="67"/>
      <c r="M82" s="67"/>
      <c r="N82" s="67"/>
      <c r="O82" s="67"/>
      <c r="P82" s="67"/>
      <c r="Q82" s="67"/>
    </row>
    <row r="83" spans="1:17" x14ac:dyDescent="0.25">
      <c r="A83" s="67"/>
      <c r="B83" s="67"/>
      <c r="C83" s="67"/>
      <c r="D83" s="67"/>
      <c r="E83" s="67"/>
      <c r="F83" s="67"/>
      <c r="G83" s="67"/>
      <c r="H83" s="67"/>
      <c r="I83" s="67"/>
      <c r="J83" s="67"/>
      <c r="K83" s="67"/>
      <c r="L83" s="67"/>
      <c r="M83" s="67"/>
      <c r="N83" s="67"/>
      <c r="O83" s="67"/>
      <c r="P83" s="67"/>
      <c r="Q83" s="67"/>
    </row>
    <row r="84" spans="1:17" x14ac:dyDescent="0.25">
      <c r="A84" s="67"/>
      <c r="B84" s="67"/>
      <c r="C84" s="67"/>
      <c r="D84" s="67"/>
      <c r="E84" s="67"/>
      <c r="F84" s="67"/>
      <c r="G84" s="67"/>
      <c r="H84" s="67"/>
      <c r="I84" s="67"/>
      <c r="J84" s="67"/>
      <c r="K84" s="67"/>
      <c r="L84" s="67"/>
      <c r="M84" s="67"/>
      <c r="N84" s="67"/>
      <c r="O84" s="67"/>
      <c r="P84" s="67"/>
      <c r="Q84" s="67"/>
    </row>
    <row r="85" spans="1:17" x14ac:dyDescent="0.25">
      <c r="A85" s="67"/>
      <c r="B85" s="67"/>
      <c r="C85" s="67"/>
      <c r="D85" s="67"/>
      <c r="E85" s="67"/>
      <c r="F85" s="67"/>
      <c r="G85" s="67"/>
      <c r="H85" s="67"/>
      <c r="I85" s="67"/>
      <c r="J85" s="67"/>
      <c r="K85" s="67"/>
      <c r="L85" s="67"/>
      <c r="M85" s="67"/>
      <c r="N85" s="67"/>
      <c r="O85" s="67"/>
      <c r="P85" s="67"/>
      <c r="Q85" s="67"/>
    </row>
    <row r="86" spans="1:17" x14ac:dyDescent="0.25">
      <c r="A86" s="67"/>
      <c r="B86" s="67"/>
      <c r="C86" s="67"/>
      <c r="D86" s="67"/>
      <c r="E86" s="67"/>
      <c r="F86" s="67"/>
      <c r="G86" s="67"/>
      <c r="H86" s="67"/>
      <c r="I86" s="67"/>
      <c r="J86" s="67"/>
      <c r="K86" s="67"/>
      <c r="L86" s="67"/>
      <c r="M86" s="67"/>
      <c r="N86" s="67"/>
      <c r="O86" s="67"/>
      <c r="P86" s="67"/>
      <c r="Q86" s="67"/>
    </row>
    <row r="87" spans="1:17" x14ac:dyDescent="0.25">
      <c r="A87" s="67"/>
      <c r="B87" s="67"/>
      <c r="C87" s="67"/>
      <c r="D87" s="67"/>
      <c r="E87" s="67"/>
      <c r="F87" s="67"/>
      <c r="G87" s="67"/>
      <c r="H87" s="67"/>
      <c r="I87" s="67"/>
      <c r="J87" s="67"/>
      <c r="K87" s="67"/>
      <c r="L87" s="67"/>
      <c r="M87" s="67"/>
      <c r="N87" s="67"/>
      <c r="O87" s="67"/>
      <c r="P87" s="67"/>
      <c r="Q87" s="67"/>
    </row>
    <row r="88" spans="1:17" x14ac:dyDescent="0.25">
      <c r="A88" s="67"/>
      <c r="B88" s="67"/>
      <c r="C88" s="67"/>
      <c r="D88" s="67"/>
      <c r="E88" s="67"/>
      <c r="F88" s="67"/>
      <c r="G88" s="67"/>
      <c r="H88" s="67"/>
      <c r="I88" s="67"/>
      <c r="J88" s="67"/>
      <c r="K88" s="67"/>
      <c r="L88" s="67"/>
      <c r="M88" s="67"/>
      <c r="N88" s="67"/>
      <c r="O88" s="67"/>
      <c r="P88" s="67"/>
      <c r="Q88" s="67"/>
    </row>
    <row r="89" spans="1:17" x14ac:dyDescent="0.25">
      <c r="A89" s="67"/>
      <c r="B89" s="67"/>
      <c r="C89" s="67"/>
      <c r="D89" s="67"/>
      <c r="E89" s="67"/>
      <c r="F89" s="67"/>
      <c r="G89" s="67"/>
      <c r="H89" s="67"/>
      <c r="I89" s="67"/>
      <c r="J89" s="67"/>
      <c r="K89" s="67"/>
      <c r="L89" s="67"/>
      <c r="M89" s="67"/>
      <c r="N89" s="67"/>
      <c r="O89" s="67"/>
      <c r="P89" s="67"/>
      <c r="Q89" s="67"/>
    </row>
    <row r="90" spans="1:17" x14ac:dyDescent="0.25">
      <c r="A90" s="67"/>
      <c r="B90" s="67"/>
      <c r="C90" s="67"/>
      <c r="D90" s="67"/>
      <c r="E90" s="67"/>
      <c r="F90" s="67"/>
      <c r="G90" s="67"/>
      <c r="H90" s="67"/>
      <c r="I90" s="67"/>
      <c r="J90" s="67"/>
      <c r="K90" s="67"/>
      <c r="L90" s="67"/>
      <c r="M90" s="67"/>
      <c r="N90" s="67"/>
      <c r="O90" s="67"/>
      <c r="P90" s="67"/>
      <c r="Q90" s="67"/>
    </row>
    <row r="91" spans="1:17" x14ac:dyDescent="0.25">
      <c r="A91" s="67"/>
      <c r="B91" s="67"/>
      <c r="C91" s="67"/>
      <c r="D91" s="67"/>
      <c r="E91" s="67"/>
      <c r="F91" s="67"/>
      <c r="G91" s="67"/>
      <c r="H91" s="67"/>
      <c r="I91" s="67"/>
      <c r="J91" s="67"/>
      <c r="K91" s="67"/>
      <c r="L91" s="67"/>
      <c r="M91" s="67"/>
      <c r="N91" s="67"/>
      <c r="O91" s="67"/>
      <c r="P91" s="67"/>
      <c r="Q91" s="67"/>
    </row>
    <row r="92" spans="1:17" x14ac:dyDescent="0.25">
      <c r="A92" s="67"/>
      <c r="B92" s="67"/>
      <c r="C92" s="67"/>
      <c r="D92" s="67"/>
      <c r="E92" s="67"/>
      <c r="F92" s="67"/>
      <c r="G92" s="67"/>
      <c r="H92" s="67"/>
      <c r="I92" s="67"/>
      <c r="J92" s="67"/>
      <c r="K92" s="67"/>
      <c r="L92" s="67"/>
      <c r="M92" s="67"/>
      <c r="N92" s="67"/>
      <c r="O92" s="67"/>
      <c r="P92" s="67"/>
      <c r="Q92" s="67"/>
    </row>
    <row r="93" spans="1:17" x14ac:dyDescent="0.25">
      <c r="A93" s="67"/>
      <c r="B93" s="67"/>
      <c r="C93" s="67"/>
      <c r="D93" s="67"/>
      <c r="E93" s="67"/>
      <c r="F93" s="67"/>
      <c r="G93" s="67"/>
      <c r="H93" s="67"/>
      <c r="I93" s="67"/>
      <c r="J93" s="67"/>
      <c r="K93" s="67"/>
      <c r="L93" s="67"/>
      <c r="M93" s="67"/>
      <c r="N93" s="67"/>
      <c r="O93" s="67"/>
      <c r="P93" s="67"/>
      <c r="Q93" s="67"/>
    </row>
    <row r="94" spans="1:17" x14ac:dyDescent="0.25">
      <c r="A94" s="67"/>
      <c r="B94" s="67"/>
      <c r="C94" s="67"/>
      <c r="D94" s="67"/>
      <c r="E94" s="67"/>
      <c r="F94" s="67"/>
      <c r="G94" s="67"/>
      <c r="H94" s="67"/>
      <c r="I94" s="67"/>
      <c r="J94" s="67"/>
      <c r="K94" s="67"/>
      <c r="L94" s="67"/>
      <c r="M94" s="67"/>
      <c r="N94" s="67"/>
      <c r="O94" s="67"/>
      <c r="P94" s="67"/>
      <c r="Q94" s="67"/>
    </row>
    <row r="95" spans="1:17" x14ac:dyDescent="0.25">
      <c r="A95" s="67"/>
      <c r="B95" s="67"/>
      <c r="C95" s="67"/>
      <c r="D95" s="67"/>
      <c r="E95" s="67"/>
      <c r="F95" s="67"/>
      <c r="G95" s="67"/>
      <c r="H95" s="67"/>
      <c r="I95" s="67"/>
      <c r="J95" s="67"/>
      <c r="K95" s="67"/>
      <c r="L95" s="67"/>
      <c r="M95" s="67"/>
      <c r="N95" s="67"/>
      <c r="O95" s="67"/>
      <c r="P95" s="67"/>
      <c r="Q95" s="67"/>
    </row>
    <row r="96" spans="1:17" x14ac:dyDescent="0.25">
      <c r="A96" s="67"/>
      <c r="B96" s="67"/>
      <c r="C96" s="67"/>
      <c r="D96" s="67"/>
      <c r="E96" s="67"/>
      <c r="F96" s="67"/>
      <c r="G96" s="67"/>
      <c r="H96" s="67"/>
      <c r="I96" s="67"/>
      <c r="J96" s="67"/>
      <c r="K96" s="67"/>
      <c r="L96" s="67"/>
      <c r="M96" s="67"/>
      <c r="N96" s="67"/>
      <c r="O96" s="67"/>
      <c r="P96" s="67"/>
      <c r="Q96" s="67"/>
    </row>
    <row r="97" spans="1:17" x14ac:dyDescent="0.25">
      <c r="A97" s="67"/>
      <c r="B97" s="67"/>
      <c r="C97" s="67"/>
      <c r="D97" s="67"/>
      <c r="E97" s="67"/>
      <c r="F97" s="67"/>
      <c r="G97" s="67"/>
      <c r="H97" s="67"/>
      <c r="I97" s="67"/>
      <c r="J97" s="67"/>
      <c r="K97" s="67"/>
      <c r="L97" s="67"/>
      <c r="M97" s="67"/>
      <c r="N97" s="67"/>
      <c r="O97" s="67"/>
      <c r="P97" s="67"/>
      <c r="Q97" s="67"/>
    </row>
    <row r="98" spans="1:17" x14ac:dyDescent="0.25">
      <c r="A98" s="67"/>
      <c r="B98" s="67"/>
      <c r="C98" s="67"/>
      <c r="D98" s="67"/>
      <c r="E98" s="67"/>
      <c r="F98" s="67"/>
      <c r="G98" s="67"/>
      <c r="H98" s="67"/>
      <c r="I98" s="67"/>
      <c r="J98" s="67"/>
      <c r="K98" s="67"/>
      <c r="L98" s="67"/>
      <c r="M98" s="67"/>
      <c r="N98" s="67"/>
      <c r="O98" s="67"/>
      <c r="P98" s="67"/>
      <c r="Q98" s="67"/>
    </row>
    <row r="99" spans="1:17" x14ac:dyDescent="0.25">
      <c r="A99" s="67"/>
      <c r="B99" s="67"/>
      <c r="C99" s="67"/>
      <c r="D99" s="67"/>
      <c r="E99" s="67"/>
      <c r="F99" s="67"/>
      <c r="G99" s="67"/>
      <c r="H99" s="67"/>
      <c r="I99" s="67"/>
      <c r="J99" s="67"/>
      <c r="K99" s="67"/>
      <c r="L99" s="67"/>
      <c r="M99" s="67"/>
      <c r="N99" s="67"/>
      <c r="O99" s="67"/>
      <c r="P99" s="67"/>
      <c r="Q99" s="67"/>
    </row>
    <row r="100" spans="1:17" x14ac:dyDescent="0.25">
      <c r="A100" s="67"/>
      <c r="B100" s="67"/>
      <c r="C100" s="67"/>
      <c r="D100" s="67"/>
      <c r="E100" s="67"/>
      <c r="F100" s="67"/>
      <c r="G100" s="67"/>
      <c r="H100" s="67"/>
      <c r="I100" s="67"/>
      <c r="J100" s="67"/>
      <c r="K100" s="67"/>
      <c r="L100" s="67"/>
      <c r="M100" s="67"/>
      <c r="N100" s="67"/>
      <c r="O100" s="67"/>
      <c r="P100" s="67"/>
      <c r="Q100" s="67"/>
    </row>
    <row r="101" spans="1:17" x14ac:dyDescent="0.25">
      <c r="A101" s="67"/>
      <c r="B101" s="67"/>
      <c r="C101" s="67"/>
      <c r="D101" s="67"/>
      <c r="E101" s="67"/>
      <c r="F101" s="67"/>
      <c r="G101" s="67"/>
      <c r="H101" s="67"/>
      <c r="I101" s="67"/>
      <c r="J101" s="67"/>
      <c r="K101" s="67"/>
      <c r="L101" s="67"/>
      <c r="M101" s="67"/>
      <c r="N101" s="67"/>
      <c r="O101" s="67"/>
      <c r="P101" s="67"/>
      <c r="Q101" s="67"/>
    </row>
    <row r="102" spans="1:17" x14ac:dyDescent="0.25">
      <c r="A102" s="67"/>
      <c r="B102" s="67"/>
      <c r="C102" s="67"/>
      <c r="D102" s="67"/>
      <c r="E102" s="67"/>
      <c r="F102" s="67"/>
      <c r="G102" s="67"/>
      <c r="H102" s="67"/>
      <c r="I102" s="67"/>
      <c r="J102" s="67"/>
      <c r="K102" s="67"/>
      <c r="L102" s="67"/>
      <c r="M102" s="67"/>
      <c r="N102" s="67"/>
      <c r="O102" s="67"/>
      <c r="P102" s="67"/>
      <c r="Q102" s="67"/>
    </row>
    <row r="103" spans="1:17" x14ac:dyDescent="0.25">
      <c r="A103" s="67"/>
      <c r="B103" s="67"/>
      <c r="C103" s="67"/>
      <c r="D103" s="67"/>
      <c r="E103" s="67"/>
      <c r="F103" s="67"/>
      <c r="G103" s="67"/>
      <c r="H103" s="67"/>
      <c r="I103" s="67"/>
      <c r="J103" s="67"/>
      <c r="K103" s="67"/>
      <c r="L103" s="67"/>
      <c r="M103" s="67"/>
      <c r="N103" s="67"/>
      <c r="O103" s="67"/>
      <c r="P103" s="67"/>
      <c r="Q103" s="67"/>
    </row>
    <row r="104" spans="1:17" x14ac:dyDescent="0.25">
      <c r="A104" s="67"/>
      <c r="B104" s="67"/>
      <c r="C104" s="67"/>
      <c r="D104" s="67"/>
      <c r="E104" s="67"/>
      <c r="F104" s="67"/>
      <c r="G104" s="67"/>
      <c r="H104" s="67"/>
      <c r="I104" s="67"/>
      <c r="J104" s="67"/>
      <c r="K104" s="67"/>
      <c r="L104" s="67"/>
      <c r="M104" s="67"/>
      <c r="N104" s="67"/>
      <c r="O104" s="67"/>
      <c r="P104" s="67"/>
      <c r="Q104" s="67"/>
    </row>
    <row r="105" spans="1:17" x14ac:dyDescent="0.25">
      <c r="A105" s="67"/>
      <c r="B105" s="67"/>
      <c r="C105" s="67"/>
      <c r="D105" s="67"/>
      <c r="E105" s="67"/>
      <c r="F105" s="67"/>
      <c r="G105" s="67"/>
      <c r="H105" s="67"/>
      <c r="I105" s="67"/>
      <c r="J105" s="67"/>
      <c r="K105" s="67"/>
      <c r="L105" s="67"/>
      <c r="M105" s="67"/>
      <c r="N105" s="67"/>
      <c r="O105" s="67"/>
      <c r="P105" s="67"/>
      <c r="Q105" s="67"/>
    </row>
    <row r="106" spans="1:17" x14ac:dyDescent="0.25">
      <c r="A106" s="67"/>
      <c r="B106" s="67"/>
      <c r="C106" s="67"/>
      <c r="D106" s="67"/>
      <c r="E106" s="67"/>
      <c r="F106" s="67"/>
      <c r="G106" s="67"/>
      <c r="H106" s="67"/>
      <c r="I106" s="67"/>
      <c r="J106" s="67"/>
      <c r="K106" s="67"/>
      <c r="L106" s="67"/>
      <c r="M106" s="67"/>
      <c r="N106" s="67"/>
      <c r="O106" s="67"/>
      <c r="P106" s="67"/>
      <c r="Q106" s="67"/>
    </row>
    <row r="107" spans="1:17" x14ac:dyDescent="0.25">
      <c r="A107" s="67"/>
      <c r="B107" s="67"/>
      <c r="C107" s="67"/>
      <c r="D107" s="67"/>
      <c r="E107" s="67"/>
      <c r="F107" s="67"/>
      <c r="G107" s="67"/>
      <c r="H107" s="67"/>
      <c r="I107" s="67"/>
      <c r="J107" s="67"/>
      <c r="K107" s="67"/>
      <c r="L107" s="67"/>
      <c r="M107" s="67"/>
      <c r="N107" s="67"/>
      <c r="O107" s="67"/>
      <c r="P107" s="67"/>
      <c r="Q107" s="67"/>
    </row>
    <row r="108" spans="1:17" x14ac:dyDescent="0.25">
      <c r="A108" s="67"/>
      <c r="B108" s="67"/>
      <c r="C108" s="67"/>
      <c r="D108" s="67"/>
      <c r="E108" s="67"/>
      <c r="F108" s="67"/>
      <c r="G108" s="67"/>
      <c r="H108" s="67"/>
      <c r="I108" s="67"/>
      <c r="J108" s="67"/>
      <c r="K108" s="67"/>
      <c r="L108" s="67"/>
      <c r="M108" s="67"/>
      <c r="N108" s="67"/>
      <c r="O108" s="67"/>
      <c r="P108" s="67"/>
      <c r="Q108" s="67"/>
    </row>
    <row r="109" spans="1:17" x14ac:dyDescent="0.25">
      <c r="A109" s="67"/>
      <c r="B109" s="67"/>
      <c r="C109" s="67"/>
      <c r="D109" s="67"/>
      <c r="E109" s="67"/>
      <c r="F109" s="67"/>
      <c r="G109" s="67"/>
      <c r="H109" s="67"/>
      <c r="I109" s="67"/>
      <c r="J109" s="67"/>
      <c r="K109" s="67"/>
      <c r="L109" s="67"/>
      <c r="M109" s="67"/>
      <c r="N109" s="67"/>
      <c r="O109" s="67"/>
      <c r="P109" s="67"/>
      <c r="Q109" s="67"/>
    </row>
    <row r="110" spans="1:17" x14ac:dyDescent="0.25">
      <c r="A110" s="67"/>
      <c r="B110" s="67"/>
      <c r="C110" s="67"/>
      <c r="D110" s="67"/>
      <c r="E110" s="67"/>
      <c r="F110" s="67"/>
      <c r="G110" s="67"/>
      <c r="H110" s="67"/>
      <c r="I110" s="67"/>
      <c r="J110" s="67"/>
      <c r="K110" s="67"/>
      <c r="L110" s="67"/>
      <c r="M110" s="67"/>
      <c r="N110" s="67"/>
      <c r="O110" s="67"/>
      <c r="P110" s="67"/>
      <c r="Q110" s="67"/>
    </row>
    <row r="111" spans="1:17" x14ac:dyDescent="0.25">
      <c r="A111" s="67"/>
      <c r="B111" s="67"/>
      <c r="C111" s="67"/>
      <c r="D111" s="67"/>
      <c r="E111" s="67"/>
      <c r="F111" s="67"/>
      <c r="G111" s="67"/>
      <c r="H111" s="67"/>
      <c r="I111" s="67"/>
      <c r="J111" s="67"/>
      <c r="K111" s="67"/>
      <c r="L111" s="67"/>
      <c r="M111" s="67"/>
      <c r="N111" s="67"/>
      <c r="O111" s="67"/>
      <c r="P111" s="67"/>
      <c r="Q111" s="67"/>
    </row>
    <row r="112" spans="1:17" x14ac:dyDescent="0.25">
      <c r="A112" s="67"/>
      <c r="B112" s="67"/>
      <c r="C112" s="67"/>
      <c r="D112" s="67"/>
      <c r="E112" s="67"/>
      <c r="F112" s="67"/>
      <c r="G112" s="67"/>
      <c r="H112" s="67"/>
      <c r="I112" s="67"/>
      <c r="J112" s="67"/>
      <c r="K112" s="67"/>
      <c r="L112" s="67"/>
      <c r="M112" s="67"/>
      <c r="N112" s="67"/>
      <c r="O112" s="67"/>
      <c r="P112" s="67"/>
      <c r="Q112" s="67"/>
    </row>
    <row r="113" spans="1:17" x14ac:dyDescent="0.25">
      <c r="A113" s="67"/>
      <c r="B113" s="67"/>
      <c r="C113" s="67"/>
      <c r="D113" s="67"/>
      <c r="E113" s="67"/>
      <c r="F113" s="67"/>
      <c r="G113" s="67"/>
      <c r="H113" s="67"/>
      <c r="I113" s="67"/>
      <c r="J113" s="67"/>
      <c r="K113" s="67"/>
      <c r="L113" s="67"/>
      <c r="M113" s="67"/>
      <c r="N113" s="67"/>
      <c r="O113" s="67"/>
      <c r="P113" s="67"/>
      <c r="Q113" s="67"/>
    </row>
    <row r="114" spans="1:17" x14ac:dyDescent="0.25">
      <c r="A114" s="67"/>
      <c r="B114" s="67"/>
      <c r="C114" s="67"/>
      <c r="D114" s="67"/>
      <c r="E114" s="67"/>
      <c r="F114" s="67"/>
      <c r="G114" s="67"/>
      <c r="H114" s="67"/>
      <c r="I114" s="67"/>
      <c r="J114" s="67"/>
      <c r="K114" s="67"/>
      <c r="L114" s="67"/>
      <c r="M114" s="67"/>
      <c r="N114" s="67"/>
      <c r="O114" s="67"/>
      <c r="P114" s="67"/>
      <c r="Q114" s="67"/>
    </row>
    <row r="115" spans="1:17" x14ac:dyDescent="0.25">
      <c r="A115" s="67"/>
      <c r="B115" s="67"/>
      <c r="C115" s="67"/>
      <c r="D115" s="67"/>
      <c r="E115" s="67"/>
      <c r="F115" s="67"/>
      <c r="G115" s="67"/>
      <c r="H115" s="67"/>
      <c r="I115" s="67"/>
      <c r="J115" s="67"/>
      <c r="K115" s="67"/>
      <c r="L115" s="67"/>
      <c r="M115" s="67"/>
      <c r="N115" s="67"/>
      <c r="O115" s="67"/>
      <c r="P115" s="67"/>
      <c r="Q115" s="67"/>
    </row>
    <row r="116" spans="1:17" x14ac:dyDescent="0.25">
      <c r="A116" s="67"/>
      <c r="B116" s="67"/>
      <c r="C116" s="67"/>
      <c r="D116" s="67"/>
      <c r="E116" s="67"/>
      <c r="F116" s="67"/>
      <c r="G116" s="67"/>
      <c r="H116" s="67"/>
      <c r="I116" s="67"/>
      <c r="J116" s="67"/>
      <c r="K116" s="67"/>
      <c r="L116" s="67"/>
      <c r="M116" s="67"/>
      <c r="N116" s="67"/>
      <c r="O116" s="67"/>
      <c r="P116" s="67"/>
      <c r="Q116" s="67"/>
    </row>
    <row r="117" spans="1:17" x14ac:dyDescent="0.25">
      <c r="A117" s="67"/>
      <c r="B117" s="67"/>
      <c r="C117" s="67"/>
      <c r="D117" s="67"/>
      <c r="E117" s="67"/>
      <c r="F117" s="67"/>
      <c r="G117" s="67"/>
      <c r="H117" s="67"/>
      <c r="I117" s="67"/>
      <c r="J117" s="67"/>
      <c r="K117" s="67"/>
      <c r="L117" s="67"/>
      <c r="M117" s="67"/>
      <c r="N117" s="67"/>
      <c r="O117" s="67"/>
      <c r="P117" s="67"/>
      <c r="Q117" s="67"/>
    </row>
    <row r="118" spans="1:17" x14ac:dyDescent="0.25">
      <c r="A118" s="67"/>
      <c r="B118" s="67"/>
      <c r="C118" s="67"/>
      <c r="D118" s="67"/>
      <c r="E118" s="67"/>
      <c r="F118" s="67"/>
      <c r="G118" s="67"/>
      <c r="H118" s="67"/>
      <c r="I118" s="67"/>
      <c r="J118" s="67"/>
      <c r="K118" s="67"/>
      <c r="L118" s="67"/>
      <c r="M118" s="67"/>
      <c r="N118" s="67"/>
      <c r="O118" s="67"/>
      <c r="P118" s="67"/>
      <c r="Q118" s="67"/>
    </row>
    <row r="119" spans="1:17" x14ac:dyDescent="0.25">
      <c r="A119" s="67"/>
      <c r="B119" s="67"/>
      <c r="C119" s="67"/>
      <c r="D119" s="67"/>
      <c r="E119" s="67"/>
      <c r="F119" s="67"/>
      <c r="G119" s="67"/>
      <c r="H119" s="67"/>
      <c r="I119" s="67"/>
      <c r="J119" s="67"/>
      <c r="K119" s="67"/>
      <c r="L119" s="67"/>
      <c r="M119" s="67"/>
      <c r="N119" s="67"/>
      <c r="O119" s="67"/>
      <c r="P119" s="67"/>
      <c r="Q119" s="67"/>
    </row>
    <row r="120" spans="1:17" x14ac:dyDescent="0.25">
      <c r="A120" s="67"/>
      <c r="B120" s="67"/>
      <c r="C120" s="67"/>
      <c r="D120" s="67"/>
      <c r="E120" s="67"/>
      <c r="F120" s="67"/>
      <c r="G120" s="67"/>
      <c r="H120" s="67"/>
      <c r="I120" s="67"/>
      <c r="J120" s="67"/>
      <c r="K120" s="67"/>
      <c r="L120" s="67"/>
      <c r="M120" s="67"/>
      <c r="N120" s="67"/>
      <c r="O120" s="67"/>
      <c r="P120" s="67"/>
      <c r="Q120" s="67"/>
    </row>
    <row r="121" spans="1:17" x14ac:dyDescent="0.25">
      <c r="A121" s="67"/>
      <c r="B121" s="67"/>
      <c r="C121" s="67"/>
      <c r="D121" s="67"/>
      <c r="E121" s="67"/>
      <c r="F121" s="67"/>
      <c r="G121" s="67"/>
      <c r="H121" s="67"/>
      <c r="I121" s="67"/>
      <c r="J121" s="67"/>
      <c r="K121" s="67"/>
      <c r="L121" s="67"/>
      <c r="M121" s="67"/>
      <c r="N121" s="67"/>
      <c r="O121" s="67"/>
      <c r="P121" s="67"/>
      <c r="Q121" s="67"/>
    </row>
    <row r="122" spans="1:17" x14ac:dyDescent="0.25">
      <c r="A122" s="67"/>
      <c r="B122" s="67"/>
      <c r="C122" s="67"/>
      <c r="D122" s="67"/>
      <c r="E122" s="67"/>
      <c r="F122" s="67"/>
      <c r="G122" s="67"/>
      <c r="H122" s="67"/>
      <c r="I122" s="67"/>
      <c r="J122" s="67"/>
      <c r="K122" s="67"/>
      <c r="L122" s="67"/>
      <c r="M122" s="67"/>
      <c r="N122" s="67"/>
      <c r="O122" s="67"/>
      <c r="P122" s="67"/>
      <c r="Q122" s="67"/>
    </row>
    <row r="123" spans="1:17" x14ac:dyDescent="0.25">
      <c r="A123" s="67"/>
      <c r="B123" s="67"/>
      <c r="C123" s="67"/>
      <c r="D123" s="67"/>
      <c r="E123" s="67"/>
      <c r="F123" s="67"/>
      <c r="G123" s="67"/>
      <c r="H123" s="67"/>
      <c r="I123" s="67"/>
      <c r="J123" s="67"/>
      <c r="K123" s="67"/>
      <c r="L123" s="67"/>
      <c r="M123" s="67"/>
      <c r="N123" s="67"/>
      <c r="O123" s="67"/>
      <c r="P123" s="67"/>
      <c r="Q123" s="67"/>
    </row>
    <row r="124" spans="1:17" x14ac:dyDescent="0.25">
      <c r="A124" s="67"/>
      <c r="B124" s="67"/>
      <c r="C124" s="67"/>
      <c r="D124" s="67"/>
      <c r="E124" s="67"/>
      <c r="F124" s="67"/>
      <c r="G124" s="67"/>
      <c r="H124" s="67"/>
      <c r="I124" s="67"/>
      <c r="J124" s="67"/>
      <c r="K124" s="67"/>
      <c r="L124" s="67"/>
      <c r="M124" s="67"/>
      <c r="N124" s="67"/>
      <c r="O124" s="67"/>
      <c r="P124" s="67"/>
      <c r="Q124" s="67"/>
    </row>
    <row r="125" spans="1:17" x14ac:dyDescent="0.25">
      <c r="A125" s="67"/>
      <c r="B125" s="67"/>
      <c r="C125" s="67"/>
      <c r="D125" s="67"/>
      <c r="E125" s="67"/>
      <c r="F125" s="67"/>
      <c r="G125" s="67"/>
      <c r="H125" s="67"/>
      <c r="I125" s="67"/>
      <c r="J125" s="67"/>
      <c r="K125" s="67"/>
      <c r="L125" s="67"/>
      <c r="M125" s="67"/>
      <c r="N125" s="67"/>
      <c r="O125" s="67"/>
      <c r="P125" s="67"/>
      <c r="Q125" s="67"/>
    </row>
    <row r="126" spans="1:17" x14ac:dyDescent="0.25">
      <c r="A126" s="67"/>
      <c r="B126" s="67"/>
      <c r="C126" s="67"/>
      <c r="D126" s="67"/>
      <c r="E126" s="67"/>
      <c r="F126" s="67"/>
      <c r="G126" s="67"/>
      <c r="H126" s="67"/>
      <c r="I126" s="67"/>
      <c r="J126" s="67"/>
      <c r="K126" s="67"/>
      <c r="L126" s="67"/>
      <c r="M126" s="67"/>
      <c r="N126" s="67"/>
      <c r="O126" s="67"/>
      <c r="P126" s="67"/>
      <c r="Q126" s="67"/>
    </row>
    <row r="127" spans="1:17" x14ac:dyDescent="0.25">
      <c r="A127" s="67"/>
      <c r="B127" s="67"/>
      <c r="C127" s="67"/>
      <c r="D127" s="67"/>
      <c r="E127" s="67"/>
      <c r="F127" s="67"/>
      <c r="G127" s="67"/>
      <c r="H127" s="67"/>
      <c r="I127" s="67"/>
      <c r="J127" s="67"/>
      <c r="K127" s="67"/>
      <c r="L127" s="67"/>
      <c r="M127" s="67"/>
      <c r="N127" s="67"/>
      <c r="O127" s="67"/>
      <c r="P127" s="67"/>
      <c r="Q127" s="67"/>
    </row>
    <row r="128" spans="1:17" x14ac:dyDescent="0.25">
      <c r="A128" s="67"/>
      <c r="B128" s="67"/>
      <c r="C128" s="67"/>
      <c r="D128" s="67"/>
      <c r="E128" s="67"/>
      <c r="F128" s="67"/>
      <c r="G128" s="67"/>
      <c r="H128" s="67"/>
      <c r="I128" s="67"/>
      <c r="J128" s="67"/>
      <c r="K128" s="67"/>
      <c r="L128" s="67"/>
      <c r="M128" s="67"/>
      <c r="N128" s="67"/>
      <c r="O128" s="67"/>
      <c r="P128" s="67"/>
      <c r="Q128" s="67"/>
    </row>
    <row r="129" spans="1:17" x14ac:dyDescent="0.25">
      <c r="A129" s="67"/>
      <c r="B129" s="67"/>
      <c r="C129" s="67"/>
      <c r="D129" s="67"/>
      <c r="E129" s="67"/>
      <c r="F129" s="67"/>
      <c r="G129" s="67"/>
      <c r="H129" s="67"/>
      <c r="I129" s="67"/>
      <c r="J129" s="67"/>
      <c r="K129" s="67"/>
      <c r="L129" s="67"/>
      <c r="M129" s="67"/>
      <c r="N129" s="67"/>
      <c r="O129" s="67"/>
      <c r="P129" s="67"/>
      <c r="Q129" s="67"/>
    </row>
    <row r="130" spans="1:17" x14ac:dyDescent="0.25">
      <c r="A130" s="67"/>
      <c r="B130" s="67"/>
      <c r="C130" s="67"/>
      <c r="D130" s="67"/>
      <c r="E130" s="67"/>
      <c r="F130" s="67"/>
      <c r="G130" s="67"/>
      <c r="H130" s="67"/>
      <c r="I130" s="67"/>
      <c r="J130" s="67"/>
      <c r="K130" s="67"/>
      <c r="L130" s="67"/>
      <c r="M130" s="67"/>
      <c r="N130" s="67"/>
      <c r="O130" s="67"/>
      <c r="P130" s="67"/>
      <c r="Q130" s="67"/>
    </row>
    <row r="131" spans="1:17" x14ac:dyDescent="0.25">
      <c r="A131" s="67"/>
      <c r="B131" s="67"/>
      <c r="C131" s="67"/>
      <c r="D131" s="67"/>
      <c r="E131" s="67"/>
      <c r="F131" s="67"/>
      <c r="G131" s="67"/>
      <c r="H131" s="67"/>
      <c r="I131" s="67"/>
      <c r="J131" s="67"/>
      <c r="K131" s="67"/>
      <c r="L131" s="67"/>
      <c r="M131" s="67"/>
      <c r="N131" s="67"/>
      <c r="O131" s="67"/>
      <c r="P131" s="67"/>
      <c r="Q131" s="67"/>
    </row>
    <row r="132" spans="1:17" x14ac:dyDescent="0.25">
      <c r="A132" s="67"/>
      <c r="B132" s="67"/>
      <c r="C132" s="67"/>
      <c r="D132" s="67"/>
      <c r="E132" s="67"/>
      <c r="F132" s="67"/>
      <c r="G132" s="67"/>
      <c r="H132" s="67"/>
      <c r="I132" s="67"/>
      <c r="J132" s="67"/>
      <c r="K132" s="67"/>
      <c r="L132" s="67"/>
      <c r="M132" s="67"/>
      <c r="N132" s="67"/>
      <c r="O132" s="67"/>
      <c r="P132" s="67"/>
      <c r="Q132" s="67"/>
    </row>
    <row r="133" spans="1:17" x14ac:dyDescent="0.25">
      <c r="A133" s="67"/>
      <c r="B133" s="67"/>
      <c r="C133" s="67"/>
      <c r="D133" s="67"/>
      <c r="E133" s="67"/>
      <c r="F133" s="67"/>
      <c r="G133" s="67"/>
      <c r="H133" s="67"/>
      <c r="I133" s="67"/>
      <c r="J133" s="67"/>
      <c r="K133" s="67"/>
      <c r="L133" s="67"/>
      <c r="M133" s="67"/>
      <c r="N133" s="67"/>
      <c r="O133" s="67"/>
      <c r="P133" s="67"/>
      <c r="Q133" s="67"/>
    </row>
    <row r="134" spans="1:17" x14ac:dyDescent="0.25">
      <c r="A134" s="67"/>
      <c r="B134" s="67"/>
      <c r="C134" s="67"/>
      <c r="D134" s="67"/>
      <c r="E134" s="67"/>
      <c r="F134" s="67"/>
      <c r="G134" s="67"/>
      <c r="H134" s="67"/>
      <c r="I134" s="67"/>
      <c r="J134" s="67"/>
      <c r="K134" s="67"/>
      <c r="L134" s="67"/>
      <c r="M134" s="67"/>
      <c r="N134" s="67"/>
      <c r="O134" s="67"/>
      <c r="P134" s="67"/>
      <c r="Q134" s="67"/>
    </row>
    <row r="135" spans="1:17" x14ac:dyDescent="0.25">
      <c r="A135" s="67"/>
      <c r="B135" s="67"/>
      <c r="C135" s="67"/>
      <c r="D135" s="67"/>
      <c r="E135" s="67"/>
      <c r="F135" s="67"/>
      <c r="G135" s="67"/>
      <c r="H135" s="67"/>
      <c r="I135" s="67"/>
      <c r="J135" s="67"/>
      <c r="K135" s="67"/>
      <c r="L135" s="67"/>
      <c r="M135" s="67"/>
      <c r="N135" s="67"/>
      <c r="O135" s="67"/>
      <c r="P135" s="67"/>
      <c r="Q135" s="67"/>
    </row>
    <row r="136" spans="1:17" x14ac:dyDescent="0.25">
      <c r="A136" s="67"/>
      <c r="B136" s="67"/>
      <c r="C136" s="67"/>
      <c r="D136" s="67"/>
      <c r="E136" s="67"/>
      <c r="F136" s="67"/>
      <c r="G136" s="67"/>
      <c r="H136" s="67"/>
      <c r="I136" s="67"/>
      <c r="J136" s="67"/>
      <c r="K136" s="67"/>
      <c r="L136" s="67"/>
      <c r="M136" s="67"/>
      <c r="N136" s="67"/>
      <c r="O136" s="67"/>
      <c r="P136" s="67"/>
      <c r="Q136" s="67"/>
    </row>
    <row r="137" spans="1:17" x14ac:dyDescent="0.25">
      <c r="A137" s="67"/>
      <c r="B137" s="67"/>
      <c r="C137" s="67"/>
      <c r="D137" s="67"/>
      <c r="E137" s="67"/>
      <c r="F137" s="67"/>
      <c r="G137" s="67"/>
      <c r="H137" s="67"/>
      <c r="I137" s="67"/>
      <c r="J137" s="67"/>
      <c r="K137" s="67"/>
      <c r="L137" s="67"/>
      <c r="M137" s="67"/>
      <c r="N137" s="67"/>
      <c r="O137" s="67"/>
      <c r="P137" s="67"/>
      <c r="Q137" s="67"/>
    </row>
    <row r="138" spans="1:17" x14ac:dyDescent="0.25">
      <c r="A138" s="67"/>
      <c r="B138" s="67"/>
      <c r="C138" s="67"/>
      <c r="D138" s="67"/>
      <c r="E138" s="67"/>
      <c r="F138" s="67"/>
      <c r="G138" s="67"/>
      <c r="H138" s="67"/>
      <c r="I138" s="67"/>
      <c r="J138" s="67"/>
      <c r="K138" s="67"/>
      <c r="L138" s="67"/>
      <c r="M138" s="67"/>
      <c r="N138" s="67"/>
      <c r="O138" s="67"/>
      <c r="P138" s="67"/>
      <c r="Q138" s="67"/>
    </row>
    <row r="139" spans="1:17" x14ac:dyDescent="0.25">
      <c r="A139" s="67"/>
      <c r="B139" s="67"/>
      <c r="C139" s="67"/>
      <c r="D139" s="67"/>
      <c r="E139" s="67"/>
      <c r="F139" s="67"/>
      <c r="G139" s="67"/>
      <c r="H139" s="67"/>
      <c r="I139" s="67"/>
      <c r="J139" s="67"/>
      <c r="K139" s="67"/>
      <c r="L139" s="67"/>
      <c r="M139" s="67"/>
      <c r="N139" s="67"/>
      <c r="O139" s="67"/>
      <c r="P139" s="67"/>
      <c r="Q139" s="67"/>
    </row>
    <row r="140" spans="1:17" x14ac:dyDescent="0.25">
      <c r="A140" s="67"/>
      <c r="B140" s="67"/>
      <c r="C140" s="67"/>
      <c r="D140" s="67"/>
      <c r="E140" s="67"/>
      <c r="F140" s="67"/>
      <c r="G140" s="67"/>
      <c r="H140" s="67"/>
      <c r="I140" s="67"/>
      <c r="J140" s="67"/>
      <c r="K140" s="67"/>
      <c r="L140" s="67"/>
      <c r="M140" s="67"/>
      <c r="N140" s="67"/>
      <c r="O140" s="67"/>
      <c r="P140" s="67"/>
      <c r="Q140" s="67"/>
    </row>
    <row r="141" spans="1:17" x14ac:dyDescent="0.25">
      <c r="A141" s="67"/>
      <c r="B141" s="67"/>
      <c r="C141" s="67"/>
      <c r="D141" s="67"/>
      <c r="E141" s="67"/>
      <c r="F141" s="67"/>
      <c r="G141" s="67"/>
      <c r="H141" s="67"/>
      <c r="I141" s="67"/>
      <c r="J141" s="67"/>
      <c r="K141" s="67"/>
      <c r="L141" s="67"/>
      <c r="M141" s="67"/>
      <c r="N141" s="67"/>
      <c r="O141" s="67"/>
      <c r="P141" s="67"/>
      <c r="Q141" s="67"/>
    </row>
    <row r="142" spans="1:17" x14ac:dyDescent="0.25">
      <c r="A142" s="67"/>
      <c r="B142" s="67"/>
      <c r="C142" s="67"/>
      <c r="D142" s="67"/>
      <c r="E142" s="67"/>
      <c r="F142" s="67"/>
      <c r="G142" s="67"/>
      <c r="H142" s="67"/>
      <c r="I142" s="67"/>
      <c r="J142" s="67"/>
      <c r="K142" s="67"/>
      <c r="L142" s="67"/>
      <c r="M142" s="67"/>
      <c r="N142" s="67"/>
      <c r="O142" s="67"/>
      <c r="P142" s="67"/>
      <c r="Q142" s="67"/>
    </row>
    <row r="143" spans="1:17" x14ac:dyDescent="0.25">
      <c r="A143" s="67"/>
      <c r="B143" s="67"/>
      <c r="C143" s="67"/>
      <c r="D143" s="67"/>
      <c r="E143" s="67"/>
      <c r="F143" s="67"/>
      <c r="G143" s="67"/>
      <c r="H143" s="67"/>
      <c r="I143" s="67"/>
      <c r="J143" s="67"/>
      <c r="K143" s="67"/>
      <c r="L143" s="67"/>
      <c r="M143" s="67"/>
      <c r="N143" s="67"/>
      <c r="O143" s="67"/>
      <c r="P143" s="67"/>
      <c r="Q143" s="67"/>
    </row>
    <row r="144" spans="1:17" x14ac:dyDescent="0.25">
      <c r="A144" s="67"/>
      <c r="B144" s="67"/>
      <c r="C144" s="67"/>
      <c r="D144" s="67"/>
      <c r="E144" s="67"/>
      <c r="F144" s="67"/>
      <c r="G144" s="67"/>
      <c r="H144" s="67"/>
      <c r="I144" s="67"/>
      <c r="J144" s="67"/>
      <c r="K144" s="67"/>
      <c r="L144" s="67"/>
      <c r="M144" s="67"/>
      <c r="N144" s="67"/>
      <c r="O144" s="67"/>
      <c r="P144" s="67"/>
      <c r="Q144" s="67"/>
    </row>
    <row r="145" spans="1:17" x14ac:dyDescent="0.25">
      <c r="A145" s="67"/>
      <c r="B145" s="67"/>
      <c r="C145" s="67"/>
      <c r="D145" s="67"/>
      <c r="E145" s="67"/>
      <c r="F145" s="67"/>
      <c r="G145" s="67"/>
      <c r="H145" s="67"/>
      <c r="I145" s="67"/>
      <c r="J145" s="67"/>
      <c r="K145" s="67"/>
      <c r="L145" s="67"/>
      <c r="M145" s="67"/>
      <c r="N145" s="67"/>
      <c r="O145" s="67"/>
      <c r="P145" s="67"/>
      <c r="Q145" s="67"/>
    </row>
    <row r="146" spans="1:17" x14ac:dyDescent="0.25">
      <c r="A146" s="67"/>
      <c r="B146" s="67"/>
      <c r="C146" s="67"/>
      <c r="D146" s="67"/>
      <c r="E146" s="67"/>
      <c r="F146" s="67"/>
      <c r="G146" s="67"/>
      <c r="H146" s="67"/>
      <c r="I146" s="67"/>
      <c r="J146" s="67"/>
      <c r="K146" s="67"/>
      <c r="L146" s="67"/>
      <c r="M146" s="67"/>
      <c r="N146" s="67"/>
      <c r="O146" s="67"/>
      <c r="P146" s="67"/>
      <c r="Q146" s="67"/>
    </row>
    <row r="147" spans="1:17" x14ac:dyDescent="0.25">
      <c r="A147" s="67"/>
      <c r="B147" s="67"/>
      <c r="C147" s="67"/>
      <c r="D147" s="67"/>
      <c r="E147" s="67"/>
      <c r="F147" s="67"/>
      <c r="G147" s="67"/>
      <c r="H147" s="67"/>
      <c r="I147" s="67"/>
      <c r="J147" s="67"/>
      <c r="K147" s="67"/>
      <c r="L147" s="67"/>
      <c r="M147" s="67"/>
      <c r="N147" s="67"/>
      <c r="O147" s="67"/>
      <c r="P147" s="67"/>
      <c r="Q147" s="67"/>
    </row>
    <row r="148" spans="1:17" x14ac:dyDescent="0.25">
      <c r="A148" s="67"/>
      <c r="B148" s="67"/>
      <c r="C148" s="67"/>
      <c r="D148" s="67"/>
      <c r="E148" s="67"/>
      <c r="F148" s="67"/>
      <c r="G148" s="67"/>
      <c r="H148" s="67"/>
      <c r="I148" s="67"/>
      <c r="J148" s="67"/>
      <c r="K148" s="67"/>
      <c r="L148" s="67"/>
      <c r="M148" s="67"/>
      <c r="N148" s="67"/>
      <c r="O148" s="67"/>
      <c r="P148" s="67"/>
      <c r="Q148" s="67"/>
    </row>
    <row r="149" spans="1:17" x14ac:dyDescent="0.25">
      <c r="A149" s="67"/>
      <c r="B149" s="67"/>
      <c r="C149" s="67"/>
      <c r="D149" s="67"/>
      <c r="E149" s="67"/>
      <c r="F149" s="67"/>
      <c r="G149" s="67"/>
      <c r="H149" s="67"/>
      <c r="I149" s="67"/>
      <c r="J149" s="67"/>
      <c r="K149" s="67"/>
      <c r="L149" s="67"/>
      <c r="M149" s="67"/>
      <c r="N149" s="67"/>
      <c r="O149" s="67"/>
      <c r="P149" s="67"/>
      <c r="Q149" s="67"/>
    </row>
    <row r="150" spans="1:17" x14ac:dyDescent="0.25">
      <c r="A150" s="67"/>
      <c r="B150" s="67"/>
      <c r="C150" s="67"/>
      <c r="D150" s="67"/>
      <c r="E150" s="67"/>
      <c r="F150" s="67"/>
      <c r="G150" s="67"/>
      <c r="H150" s="67"/>
      <c r="I150" s="67"/>
      <c r="J150" s="67"/>
      <c r="K150" s="67"/>
      <c r="L150" s="67"/>
      <c r="M150" s="67"/>
      <c r="N150" s="67"/>
      <c r="O150" s="67"/>
      <c r="P150" s="67"/>
      <c r="Q150" s="67"/>
    </row>
    <row r="151" spans="1:17" x14ac:dyDescent="0.25">
      <c r="A151" s="67"/>
      <c r="B151" s="67"/>
      <c r="C151" s="67"/>
      <c r="D151" s="67"/>
      <c r="E151" s="67"/>
      <c r="F151" s="67"/>
      <c r="G151" s="67"/>
      <c r="H151" s="67"/>
      <c r="I151" s="67"/>
      <c r="J151" s="67"/>
      <c r="K151" s="67"/>
      <c r="L151" s="67"/>
      <c r="M151" s="67"/>
      <c r="N151" s="67"/>
      <c r="O151" s="67"/>
      <c r="P151" s="67"/>
      <c r="Q151" s="67"/>
    </row>
    <row r="152" spans="1:17" x14ac:dyDescent="0.25">
      <c r="A152" s="67"/>
      <c r="B152" s="67"/>
      <c r="C152" s="67"/>
      <c r="D152" s="67"/>
      <c r="E152" s="67"/>
      <c r="F152" s="67"/>
      <c r="G152" s="67"/>
      <c r="H152" s="67"/>
      <c r="I152" s="67"/>
      <c r="J152" s="67"/>
      <c r="K152" s="67"/>
      <c r="L152" s="67"/>
      <c r="M152" s="67"/>
      <c r="N152" s="67"/>
      <c r="O152" s="67"/>
      <c r="P152" s="67"/>
      <c r="Q152" s="67"/>
    </row>
    <row r="153" spans="1:17" x14ac:dyDescent="0.25">
      <c r="A153" s="67"/>
      <c r="B153" s="67"/>
      <c r="C153" s="67"/>
      <c r="D153" s="67"/>
      <c r="E153" s="67"/>
      <c r="F153" s="67"/>
      <c r="G153" s="67"/>
      <c r="H153" s="67"/>
      <c r="I153" s="67"/>
      <c r="J153" s="67"/>
      <c r="K153" s="67"/>
      <c r="L153" s="67"/>
      <c r="M153" s="67"/>
      <c r="N153" s="67"/>
      <c r="O153" s="67"/>
      <c r="P153" s="67"/>
      <c r="Q153" s="67"/>
    </row>
    <row r="154" spans="1:17" x14ac:dyDescent="0.25">
      <c r="A154" s="67"/>
      <c r="B154" s="67"/>
      <c r="C154" s="67"/>
      <c r="D154" s="67"/>
      <c r="E154" s="67"/>
      <c r="F154" s="67"/>
      <c r="G154" s="67"/>
      <c r="H154" s="67"/>
      <c r="I154" s="67"/>
      <c r="J154" s="67"/>
      <c r="K154" s="67"/>
      <c r="L154" s="67"/>
      <c r="M154" s="67"/>
      <c r="N154" s="67"/>
      <c r="O154" s="67"/>
      <c r="P154" s="67"/>
      <c r="Q154" s="67"/>
    </row>
    <row r="155" spans="1:17" x14ac:dyDescent="0.25">
      <c r="A155" s="67"/>
      <c r="B155" s="67"/>
      <c r="C155" s="67"/>
      <c r="D155" s="67"/>
      <c r="E155" s="67"/>
      <c r="F155" s="67"/>
      <c r="G155" s="67"/>
      <c r="H155" s="67"/>
      <c r="I155" s="67"/>
      <c r="J155" s="67"/>
      <c r="K155" s="67"/>
      <c r="L155" s="67"/>
      <c r="M155" s="67"/>
      <c r="N155" s="67"/>
      <c r="O155" s="67"/>
      <c r="P155" s="67"/>
      <c r="Q155" s="67"/>
    </row>
    <row r="156" spans="1:17" x14ac:dyDescent="0.25">
      <c r="A156" s="67"/>
      <c r="B156" s="67"/>
      <c r="C156" s="67"/>
      <c r="D156" s="67"/>
      <c r="E156" s="67"/>
      <c r="F156" s="67"/>
      <c r="G156" s="67"/>
      <c r="H156" s="67"/>
      <c r="I156" s="67"/>
      <c r="J156" s="67"/>
      <c r="K156" s="67"/>
      <c r="L156" s="67"/>
      <c r="M156" s="67"/>
      <c r="N156" s="67"/>
      <c r="O156" s="67"/>
      <c r="P156" s="67"/>
      <c r="Q156" s="67"/>
    </row>
    <row r="157" spans="1:17" x14ac:dyDescent="0.25">
      <c r="A157" s="67"/>
      <c r="B157" s="67"/>
      <c r="C157" s="67"/>
      <c r="D157" s="67"/>
      <c r="E157" s="67"/>
      <c r="F157" s="67"/>
      <c r="G157" s="67"/>
      <c r="H157" s="67"/>
      <c r="I157" s="67"/>
      <c r="J157" s="67"/>
      <c r="K157" s="67"/>
      <c r="L157" s="67"/>
      <c r="M157" s="67"/>
      <c r="N157" s="67"/>
      <c r="O157" s="67"/>
      <c r="P157" s="67"/>
      <c r="Q157" s="67"/>
    </row>
    <row r="158" spans="1:17" x14ac:dyDescent="0.25">
      <c r="A158" s="67"/>
      <c r="B158" s="67"/>
      <c r="C158" s="67"/>
      <c r="D158" s="67"/>
      <c r="E158" s="67"/>
      <c r="F158" s="67"/>
      <c r="G158" s="67"/>
      <c r="H158" s="67"/>
      <c r="I158" s="67"/>
      <c r="J158" s="67"/>
      <c r="K158" s="67"/>
      <c r="L158" s="67"/>
      <c r="M158" s="67"/>
      <c r="N158" s="67"/>
      <c r="O158" s="67"/>
      <c r="P158" s="67"/>
      <c r="Q158" s="67"/>
    </row>
    <row r="159" spans="1:17" x14ac:dyDescent="0.25">
      <c r="A159" s="67"/>
      <c r="B159" s="67"/>
      <c r="C159" s="67"/>
      <c r="D159" s="67"/>
      <c r="E159" s="67"/>
      <c r="F159" s="67"/>
      <c r="G159" s="67"/>
      <c r="H159" s="67"/>
      <c r="I159" s="67"/>
      <c r="J159" s="67"/>
      <c r="K159" s="67"/>
      <c r="L159" s="67"/>
      <c r="M159" s="67"/>
      <c r="N159" s="67"/>
      <c r="O159" s="67"/>
      <c r="P159" s="67"/>
      <c r="Q159" s="67"/>
    </row>
    <row r="160" spans="1:17" x14ac:dyDescent="0.25">
      <c r="A160" s="67"/>
      <c r="B160" s="67"/>
      <c r="C160" s="67"/>
      <c r="D160" s="67"/>
      <c r="E160" s="67"/>
      <c r="F160" s="67"/>
      <c r="G160" s="67"/>
      <c r="H160" s="67"/>
      <c r="I160" s="67"/>
      <c r="J160" s="67"/>
      <c r="K160" s="67"/>
      <c r="L160" s="67"/>
      <c r="M160" s="67"/>
      <c r="N160" s="67"/>
      <c r="O160" s="67"/>
      <c r="P160" s="67"/>
      <c r="Q160" s="67"/>
    </row>
    <row r="161" spans="1:17" x14ac:dyDescent="0.25">
      <c r="A161" s="67"/>
      <c r="B161" s="67"/>
      <c r="C161" s="67"/>
      <c r="D161" s="67"/>
      <c r="E161" s="67"/>
      <c r="F161" s="67"/>
      <c r="G161" s="67"/>
      <c r="H161" s="67"/>
      <c r="I161" s="67"/>
      <c r="J161" s="67"/>
      <c r="K161" s="67"/>
      <c r="L161" s="67"/>
      <c r="M161" s="67"/>
      <c r="N161" s="67"/>
      <c r="O161" s="67"/>
      <c r="P161" s="67"/>
      <c r="Q161" s="67"/>
    </row>
    <row r="162" spans="1:17" x14ac:dyDescent="0.25">
      <c r="A162" s="67"/>
      <c r="B162" s="67"/>
      <c r="C162" s="67"/>
      <c r="D162" s="67"/>
      <c r="E162" s="67"/>
      <c r="F162" s="67"/>
      <c r="G162" s="67"/>
      <c r="H162" s="67"/>
      <c r="I162" s="67"/>
      <c r="J162" s="67"/>
      <c r="K162" s="67"/>
      <c r="L162" s="67"/>
      <c r="M162" s="67"/>
      <c r="N162" s="67"/>
      <c r="O162" s="67"/>
      <c r="P162" s="67"/>
      <c r="Q162" s="67"/>
    </row>
    <row r="163" spans="1:17" x14ac:dyDescent="0.25">
      <c r="A163" s="67"/>
      <c r="B163" s="67"/>
      <c r="C163" s="67"/>
      <c r="D163" s="67"/>
      <c r="E163" s="67"/>
      <c r="F163" s="67"/>
      <c r="G163" s="67"/>
      <c r="H163" s="67"/>
      <c r="I163" s="67"/>
      <c r="J163" s="67"/>
      <c r="K163" s="67"/>
      <c r="L163" s="67"/>
      <c r="M163" s="67"/>
      <c r="N163" s="67"/>
      <c r="O163" s="67"/>
      <c r="P163" s="67"/>
      <c r="Q163" s="67"/>
    </row>
    <row r="164" spans="1:17" x14ac:dyDescent="0.25">
      <c r="A164" s="67"/>
      <c r="B164" s="67"/>
      <c r="C164" s="67"/>
      <c r="D164" s="67"/>
      <c r="E164" s="67"/>
      <c r="F164" s="67"/>
      <c r="G164" s="67"/>
      <c r="H164" s="67"/>
      <c r="I164" s="67"/>
      <c r="J164" s="67"/>
      <c r="K164" s="67"/>
      <c r="L164" s="67"/>
      <c r="M164" s="67"/>
      <c r="N164" s="67"/>
      <c r="O164" s="67"/>
      <c r="P164" s="67"/>
      <c r="Q164" s="67"/>
    </row>
    <row r="165" spans="1:17" x14ac:dyDescent="0.25">
      <c r="A165" s="67"/>
      <c r="B165" s="67"/>
      <c r="C165" s="67"/>
      <c r="D165" s="67"/>
      <c r="E165" s="67"/>
      <c r="F165" s="67"/>
      <c r="G165" s="67"/>
      <c r="H165" s="67"/>
      <c r="I165" s="67"/>
      <c r="J165" s="67"/>
      <c r="K165" s="67"/>
      <c r="L165" s="67"/>
      <c r="M165" s="67"/>
      <c r="N165" s="67"/>
      <c r="O165" s="67"/>
      <c r="P165" s="67"/>
      <c r="Q165" s="67"/>
    </row>
    <row r="166" spans="1:17" x14ac:dyDescent="0.25">
      <c r="A166" s="67"/>
      <c r="B166" s="67"/>
      <c r="C166" s="67"/>
      <c r="D166" s="67"/>
      <c r="E166" s="67"/>
      <c r="F166" s="67"/>
      <c r="G166" s="67"/>
      <c r="H166" s="67"/>
      <c r="I166" s="67"/>
      <c r="J166" s="67"/>
      <c r="K166" s="67"/>
      <c r="L166" s="67"/>
      <c r="M166" s="67"/>
      <c r="N166" s="67"/>
      <c r="O166" s="67"/>
      <c r="P166" s="67"/>
      <c r="Q166" s="67"/>
    </row>
    <row r="167" spans="1:17" x14ac:dyDescent="0.25">
      <c r="A167" s="67"/>
      <c r="B167" s="67"/>
      <c r="C167" s="67"/>
      <c r="D167" s="67"/>
      <c r="E167" s="67"/>
      <c r="F167" s="67"/>
      <c r="G167" s="67"/>
      <c r="H167" s="67"/>
      <c r="I167" s="67"/>
      <c r="J167" s="67"/>
      <c r="K167" s="67"/>
      <c r="L167" s="67"/>
      <c r="M167" s="67"/>
      <c r="N167" s="67"/>
      <c r="O167" s="67"/>
      <c r="P167" s="67"/>
      <c r="Q167" s="67"/>
    </row>
    <row r="168" spans="1:17" x14ac:dyDescent="0.25">
      <c r="A168" s="67"/>
      <c r="B168" s="67"/>
      <c r="C168" s="67"/>
      <c r="D168" s="67"/>
      <c r="E168" s="67"/>
      <c r="F168" s="67"/>
      <c r="G168" s="67"/>
      <c r="H168" s="67"/>
      <c r="I168" s="67"/>
      <c r="J168" s="67"/>
      <c r="K168" s="67"/>
      <c r="L168" s="67"/>
      <c r="M168" s="67"/>
      <c r="N168" s="67"/>
      <c r="O168" s="67"/>
      <c r="P168" s="67"/>
      <c r="Q168" s="67"/>
    </row>
    <row r="169" spans="1:17" x14ac:dyDescent="0.25">
      <c r="A169" s="67"/>
      <c r="B169" s="67"/>
      <c r="C169" s="67"/>
      <c r="D169" s="67"/>
      <c r="E169" s="67"/>
      <c r="F169" s="67"/>
      <c r="G169" s="67"/>
      <c r="H169" s="67"/>
      <c r="I169" s="67"/>
      <c r="J169" s="67"/>
      <c r="K169" s="67"/>
      <c r="L169" s="67"/>
      <c r="M169" s="67"/>
      <c r="N169" s="67"/>
      <c r="O169" s="67"/>
      <c r="P169" s="67"/>
      <c r="Q169" s="67"/>
    </row>
    <row r="170" spans="1:17" x14ac:dyDescent="0.25">
      <c r="A170" s="67"/>
      <c r="B170" s="67"/>
      <c r="C170" s="67"/>
      <c r="D170" s="67"/>
      <c r="E170" s="67"/>
      <c r="F170" s="67"/>
      <c r="G170" s="67"/>
      <c r="H170" s="67"/>
      <c r="I170" s="67"/>
      <c r="J170" s="67"/>
      <c r="K170" s="67"/>
      <c r="L170" s="67"/>
      <c r="M170" s="67"/>
      <c r="N170" s="67"/>
      <c r="O170" s="67"/>
      <c r="P170" s="67"/>
      <c r="Q170" s="67"/>
    </row>
    <row r="171" spans="1:17" x14ac:dyDescent="0.25">
      <c r="A171" s="67"/>
      <c r="B171" s="67"/>
      <c r="C171" s="67"/>
      <c r="D171" s="67"/>
      <c r="E171" s="67"/>
      <c r="F171" s="67"/>
      <c r="G171" s="67"/>
      <c r="H171" s="67"/>
      <c r="I171" s="67"/>
      <c r="J171" s="67"/>
      <c r="K171" s="67"/>
      <c r="L171" s="67"/>
      <c r="M171" s="67"/>
      <c r="N171" s="67"/>
      <c r="O171" s="67"/>
      <c r="P171" s="67"/>
      <c r="Q171" s="67"/>
    </row>
    <row r="172" spans="1:17" x14ac:dyDescent="0.25">
      <c r="A172" s="67"/>
      <c r="B172" s="67"/>
      <c r="C172" s="67"/>
      <c r="D172" s="67"/>
      <c r="E172" s="67"/>
      <c r="F172" s="67"/>
      <c r="G172" s="67"/>
      <c r="H172" s="67"/>
      <c r="I172" s="67"/>
      <c r="J172" s="67"/>
      <c r="K172" s="67"/>
      <c r="L172" s="67"/>
      <c r="M172" s="67"/>
      <c r="N172" s="67"/>
      <c r="O172" s="67"/>
      <c r="P172" s="67"/>
      <c r="Q172" s="67"/>
    </row>
    <row r="173" spans="1:17" x14ac:dyDescent="0.25">
      <c r="A173" s="67"/>
      <c r="B173" s="67"/>
      <c r="C173" s="67"/>
      <c r="D173" s="67"/>
      <c r="E173" s="67"/>
      <c r="F173" s="67"/>
      <c r="G173" s="67"/>
      <c r="H173" s="67"/>
      <c r="I173" s="67"/>
      <c r="J173" s="67"/>
      <c r="K173" s="67"/>
      <c r="L173" s="67"/>
      <c r="M173" s="67"/>
      <c r="N173" s="67"/>
      <c r="O173" s="67"/>
      <c r="P173" s="67"/>
      <c r="Q173" s="67"/>
    </row>
    <row r="174" spans="1:17" x14ac:dyDescent="0.25">
      <c r="A174" s="67"/>
      <c r="B174" s="67"/>
      <c r="C174" s="67"/>
      <c r="D174" s="67"/>
      <c r="E174" s="67"/>
      <c r="F174" s="67"/>
      <c r="G174" s="67"/>
      <c r="H174" s="67"/>
      <c r="I174" s="67"/>
      <c r="J174" s="67"/>
      <c r="K174" s="67"/>
      <c r="L174" s="67"/>
      <c r="M174" s="67"/>
      <c r="N174" s="67"/>
      <c r="O174" s="67"/>
      <c r="P174" s="67"/>
      <c r="Q174" s="67"/>
    </row>
    <row r="175" spans="1:17" x14ac:dyDescent="0.25">
      <c r="A175" s="67"/>
      <c r="B175" s="67"/>
      <c r="C175" s="67"/>
      <c r="D175" s="67"/>
      <c r="E175" s="67"/>
      <c r="F175" s="67"/>
      <c r="G175" s="67"/>
      <c r="H175" s="67"/>
      <c r="I175" s="67"/>
      <c r="J175" s="67"/>
      <c r="K175" s="67"/>
      <c r="L175" s="67"/>
      <c r="M175" s="67"/>
      <c r="N175" s="67"/>
      <c r="O175" s="67"/>
      <c r="P175" s="67"/>
      <c r="Q175" s="67"/>
    </row>
    <row r="176" spans="1:17" x14ac:dyDescent="0.25">
      <c r="A176" s="67"/>
      <c r="B176" s="67"/>
      <c r="C176" s="67"/>
      <c r="D176" s="67"/>
      <c r="E176" s="67"/>
      <c r="F176" s="67"/>
      <c r="G176" s="67"/>
      <c r="H176" s="67"/>
      <c r="I176" s="67"/>
      <c r="J176" s="67"/>
      <c r="K176" s="67"/>
      <c r="L176" s="67"/>
      <c r="M176" s="67"/>
      <c r="N176" s="67"/>
      <c r="O176" s="67"/>
      <c r="P176" s="67"/>
      <c r="Q176" s="67"/>
    </row>
    <row r="177" spans="1:17" x14ac:dyDescent="0.25">
      <c r="A177" s="67"/>
      <c r="B177" s="67"/>
      <c r="C177" s="67"/>
      <c r="D177" s="67"/>
      <c r="E177" s="67"/>
      <c r="F177" s="67"/>
      <c r="G177" s="67"/>
      <c r="H177" s="67"/>
      <c r="I177" s="67"/>
      <c r="J177" s="67"/>
      <c r="K177" s="67"/>
      <c r="L177" s="67"/>
      <c r="M177" s="67"/>
      <c r="N177" s="67"/>
      <c r="O177" s="67"/>
      <c r="P177" s="67"/>
      <c r="Q177" s="67"/>
    </row>
    <row r="178" spans="1:17" x14ac:dyDescent="0.25">
      <c r="A178" s="67"/>
      <c r="B178" s="67"/>
      <c r="C178" s="67"/>
      <c r="D178" s="67"/>
      <c r="E178" s="67"/>
      <c r="F178" s="67"/>
      <c r="G178" s="67"/>
      <c r="H178" s="67"/>
      <c r="I178" s="67"/>
      <c r="J178" s="67"/>
      <c r="K178" s="67"/>
      <c r="L178" s="67"/>
      <c r="M178" s="67"/>
      <c r="N178" s="67"/>
      <c r="O178" s="67"/>
      <c r="P178" s="67"/>
      <c r="Q178" s="67"/>
    </row>
    <row r="179" spans="1:17" x14ac:dyDescent="0.25">
      <c r="A179" s="67"/>
      <c r="B179" s="67"/>
      <c r="C179" s="67"/>
      <c r="D179" s="67"/>
      <c r="E179" s="67"/>
      <c r="F179" s="67"/>
      <c r="G179" s="67"/>
      <c r="H179" s="67"/>
      <c r="I179" s="67"/>
      <c r="J179" s="67"/>
      <c r="K179" s="67"/>
      <c r="L179" s="67"/>
      <c r="M179" s="67"/>
      <c r="N179" s="67"/>
      <c r="O179" s="67"/>
      <c r="P179" s="67"/>
      <c r="Q179" s="67"/>
    </row>
    <row r="180" spans="1:17" x14ac:dyDescent="0.25">
      <c r="A180" s="67"/>
      <c r="B180" s="67"/>
      <c r="C180" s="67"/>
      <c r="D180" s="67"/>
      <c r="E180" s="67"/>
      <c r="F180" s="67"/>
      <c r="G180" s="67"/>
      <c r="H180" s="67"/>
      <c r="I180" s="67"/>
      <c r="J180" s="67"/>
      <c r="K180" s="67"/>
      <c r="L180" s="67"/>
      <c r="M180" s="67"/>
      <c r="N180" s="67"/>
      <c r="O180" s="67"/>
      <c r="P180" s="67"/>
      <c r="Q180" s="67"/>
    </row>
    <row r="181" spans="1:17" x14ac:dyDescent="0.25">
      <c r="A181" s="67"/>
      <c r="B181" s="67"/>
      <c r="C181" s="67"/>
      <c r="D181" s="67"/>
      <c r="E181" s="67"/>
      <c r="F181" s="67"/>
      <c r="G181" s="67"/>
      <c r="H181" s="67"/>
      <c r="I181" s="67"/>
      <c r="J181" s="67"/>
      <c r="K181" s="67"/>
      <c r="L181" s="67"/>
      <c r="M181" s="67"/>
      <c r="N181" s="67"/>
      <c r="O181" s="67"/>
      <c r="P181" s="67"/>
      <c r="Q181" s="67"/>
    </row>
    <row r="182" spans="1:17" x14ac:dyDescent="0.25">
      <c r="A182" s="67"/>
      <c r="B182" s="67"/>
      <c r="C182" s="67"/>
      <c r="D182" s="67"/>
      <c r="E182" s="67"/>
      <c r="F182" s="67"/>
      <c r="G182" s="67"/>
      <c r="H182" s="67"/>
      <c r="I182" s="67"/>
      <c r="J182" s="67"/>
      <c r="K182" s="67"/>
      <c r="L182" s="67"/>
      <c r="M182" s="67"/>
      <c r="N182" s="67"/>
      <c r="O182" s="67"/>
      <c r="P182" s="67"/>
      <c r="Q182" s="67"/>
    </row>
    <row r="183" spans="1:17" x14ac:dyDescent="0.25">
      <c r="A183" s="67"/>
      <c r="B183" s="67"/>
      <c r="C183" s="67"/>
      <c r="D183" s="67"/>
      <c r="E183" s="67"/>
      <c r="F183" s="67"/>
      <c r="G183" s="67"/>
      <c r="H183" s="67"/>
      <c r="I183" s="67"/>
      <c r="J183" s="67"/>
      <c r="K183" s="67"/>
      <c r="L183" s="67"/>
      <c r="M183" s="67"/>
      <c r="N183" s="67"/>
      <c r="O183" s="67"/>
      <c r="P183" s="67"/>
      <c r="Q183" s="67"/>
    </row>
    <row r="184" spans="1:17" x14ac:dyDescent="0.25">
      <c r="A184" s="67"/>
      <c r="B184" s="67"/>
      <c r="C184" s="67"/>
      <c r="D184" s="67"/>
      <c r="E184" s="67"/>
      <c r="F184" s="67"/>
      <c r="G184" s="67"/>
      <c r="H184" s="67"/>
      <c r="I184" s="67"/>
      <c r="J184" s="67"/>
      <c r="K184" s="67"/>
      <c r="L184" s="67"/>
      <c r="M184" s="67"/>
      <c r="N184" s="67"/>
      <c r="O184" s="67"/>
      <c r="P184" s="67"/>
      <c r="Q184" s="67"/>
    </row>
    <row r="185" spans="1:17" x14ac:dyDescent="0.25">
      <c r="A185" s="67"/>
      <c r="B185" s="67"/>
      <c r="C185" s="67"/>
      <c r="D185" s="67"/>
      <c r="E185" s="67"/>
      <c r="F185" s="67"/>
      <c r="G185" s="67"/>
      <c r="H185" s="67"/>
      <c r="I185" s="67"/>
      <c r="J185" s="67"/>
      <c r="K185" s="67"/>
      <c r="L185" s="67"/>
      <c r="M185" s="67"/>
      <c r="N185" s="67"/>
      <c r="O185" s="67"/>
      <c r="P185" s="67"/>
      <c r="Q185" s="67"/>
    </row>
    <row r="186" spans="1:17" x14ac:dyDescent="0.25">
      <c r="A186" s="67"/>
      <c r="B186" s="67"/>
      <c r="C186" s="67"/>
      <c r="D186" s="67"/>
      <c r="E186" s="67"/>
      <c r="F186" s="67"/>
      <c r="G186" s="67"/>
      <c r="H186" s="67"/>
      <c r="I186" s="67"/>
      <c r="J186" s="67"/>
      <c r="K186" s="67"/>
      <c r="L186" s="67"/>
      <c r="M186" s="67"/>
      <c r="N186" s="67"/>
      <c r="O186" s="67"/>
      <c r="P186" s="67"/>
      <c r="Q186" s="67"/>
    </row>
    <row r="187" spans="1:17" x14ac:dyDescent="0.25">
      <c r="A187" s="67"/>
      <c r="B187" s="67"/>
      <c r="C187" s="67"/>
      <c r="D187" s="67"/>
      <c r="E187" s="67"/>
      <c r="F187" s="67"/>
      <c r="G187" s="67"/>
      <c r="H187" s="67"/>
      <c r="I187" s="67"/>
      <c r="J187" s="67"/>
      <c r="K187" s="67"/>
      <c r="L187" s="67"/>
      <c r="M187" s="67"/>
      <c r="N187" s="67"/>
      <c r="O187" s="67"/>
      <c r="P187" s="67"/>
      <c r="Q187" s="67"/>
    </row>
    <row r="188" spans="1:17" x14ac:dyDescent="0.25">
      <c r="A188" s="67"/>
      <c r="B188" s="67"/>
      <c r="C188" s="67"/>
      <c r="D188" s="67"/>
      <c r="E188" s="67"/>
      <c r="F188" s="67"/>
      <c r="G188" s="67"/>
      <c r="H188" s="67"/>
      <c r="I188" s="67"/>
      <c r="J188" s="67"/>
      <c r="K188" s="67"/>
      <c r="L188" s="67"/>
      <c r="M188" s="67"/>
      <c r="N188" s="67"/>
      <c r="O188" s="67"/>
      <c r="P188" s="67"/>
      <c r="Q188" s="67"/>
    </row>
    <row r="189" spans="1:17" x14ac:dyDescent="0.25">
      <c r="A189" s="67"/>
      <c r="B189" s="67"/>
      <c r="C189" s="67"/>
      <c r="D189" s="67"/>
      <c r="E189" s="67"/>
      <c r="F189" s="67"/>
      <c r="G189" s="67"/>
      <c r="H189" s="67"/>
      <c r="I189" s="67"/>
      <c r="J189" s="67"/>
      <c r="K189" s="67"/>
      <c r="L189" s="67"/>
      <c r="M189" s="67"/>
      <c r="N189" s="67"/>
      <c r="O189" s="67"/>
      <c r="P189" s="67"/>
      <c r="Q189" s="67"/>
    </row>
    <row r="190" spans="1:17" x14ac:dyDescent="0.25">
      <c r="A190" s="67"/>
      <c r="B190" s="67"/>
      <c r="C190" s="67"/>
      <c r="D190" s="67"/>
      <c r="E190" s="67"/>
      <c r="F190" s="67"/>
      <c r="G190" s="67"/>
      <c r="H190" s="67"/>
      <c r="I190" s="67"/>
      <c r="J190" s="67"/>
      <c r="K190" s="67"/>
      <c r="L190" s="67"/>
      <c r="M190" s="67"/>
      <c r="N190" s="67"/>
      <c r="O190" s="67"/>
      <c r="P190" s="67"/>
      <c r="Q190" s="67"/>
    </row>
    <row r="191" spans="1:17" x14ac:dyDescent="0.25">
      <c r="A191" s="67"/>
      <c r="B191" s="67"/>
      <c r="C191" s="67"/>
      <c r="D191" s="67"/>
      <c r="E191" s="67"/>
      <c r="F191" s="67"/>
      <c r="G191" s="67"/>
      <c r="H191" s="67"/>
      <c r="I191" s="67"/>
      <c r="J191" s="67"/>
      <c r="K191" s="67"/>
      <c r="L191" s="67"/>
      <c r="M191" s="67"/>
      <c r="N191" s="67"/>
      <c r="O191" s="67"/>
      <c r="P191" s="67"/>
      <c r="Q191" s="67"/>
    </row>
    <row r="192" spans="1:17" x14ac:dyDescent="0.25">
      <c r="A192" s="67"/>
      <c r="B192" s="67"/>
      <c r="C192" s="67"/>
      <c r="D192" s="67"/>
      <c r="E192" s="67"/>
      <c r="F192" s="67"/>
      <c r="G192" s="67"/>
      <c r="H192" s="67"/>
      <c r="I192" s="67"/>
      <c r="J192" s="67"/>
      <c r="K192" s="67"/>
      <c r="L192" s="67"/>
      <c r="M192" s="67"/>
      <c r="N192" s="67"/>
      <c r="O192" s="67"/>
      <c r="P192" s="67"/>
      <c r="Q192" s="67"/>
    </row>
    <row r="193" spans="1:17" x14ac:dyDescent="0.25">
      <c r="A193" s="67"/>
      <c r="B193" s="67"/>
      <c r="C193" s="67"/>
      <c r="D193" s="67"/>
      <c r="E193" s="67"/>
      <c r="F193" s="67"/>
      <c r="G193" s="67"/>
      <c r="H193" s="67"/>
      <c r="I193" s="67"/>
      <c r="J193" s="67"/>
      <c r="K193" s="67"/>
      <c r="L193" s="67"/>
      <c r="M193" s="67"/>
      <c r="N193" s="67"/>
      <c r="O193" s="67"/>
      <c r="P193" s="67"/>
      <c r="Q193" s="67"/>
    </row>
    <row r="194" spans="1:17" x14ac:dyDescent="0.25">
      <c r="A194" s="67"/>
      <c r="B194" s="67"/>
      <c r="C194" s="67"/>
      <c r="D194" s="67"/>
      <c r="E194" s="67"/>
      <c r="F194" s="67"/>
      <c r="G194" s="67"/>
      <c r="H194" s="67"/>
      <c r="I194" s="67"/>
      <c r="J194" s="67"/>
      <c r="K194" s="67"/>
      <c r="L194" s="67"/>
      <c r="M194" s="67"/>
      <c r="N194" s="67"/>
      <c r="O194" s="67"/>
      <c r="P194" s="67"/>
      <c r="Q194" s="67"/>
    </row>
    <row r="195" spans="1:17" x14ac:dyDescent="0.25">
      <c r="A195" s="67"/>
      <c r="B195" s="67"/>
      <c r="C195" s="67"/>
      <c r="D195" s="67"/>
      <c r="E195" s="67"/>
      <c r="F195" s="67"/>
      <c r="G195" s="67"/>
      <c r="H195" s="67"/>
      <c r="I195" s="67"/>
      <c r="J195" s="67"/>
      <c r="K195" s="67"/>
      <c r="L195" s="67"/>
      <c r="M195" s="67"/>
      <c r="N195" s="67"/>
      <c r="O195" s="67"/>
      <c r="P195" s="67"/>
      <c r="Q195" s="67"/>
    </row>
    <row r="196" spans="1:17" x14ac:dyDescent="0.25">
      <c r="A196" s="67"/>
      <c r="B196" s="67"/>
      <c r="C196" s="67"/>
      <c r="D196" s="67"/>
      <c r="E196" s="67"/>
      <c r="F196" s="67"/>
      <c r="G196" s="67"/>
      <c r="H196" s="67"/>
      <c r="I196" s="67"/>
      <c r="J196" s="67"/>
      <c r="K196" s="67"/>
      <c r="L196" s="67"/>
      <c r="M196" s="67"/>
      <c r="N196" s="67"/>
      <c r="O196" s="67"/>
      <c r="P196" s="67"/>
      <c r="Q196" s="67"/>
    </row>
    <row r="197" spans="1:17" x14ac:dyDescent="0.25">
      <c r="A197" s="67"/>
      <c r="B197" s="67"/>
      <c r="C197" s="67"/>
      <c r="D197" s="67"/>
      <c r="E197" s="67"/>
      <c r="F197" s="67"/>
      <c r="G197" s="67"/>
      <c r="H197" s="67"/>
      <c r="I197" s="67"/>
      <c r="J197" s="67"/>
      <c r="K197" s="67"/>
      <c r="L197" s="67"/>
      <c r="M197" s="67"/>
      <c r="N197" s="67"/>
      <c r="O197" s="67"/>
      <c r="P197" s="67"/>
      <c r="Q197" s="67"/>
    </row>
    <row r="198" spans="1:17" x14ac:dyDescent="0.25">
      <c r="A198" s="67"/>
      <c r="B198" s="67"/>
      <c r="C198" s="67"/>
      <c r="D198" s="67"/>
      <c r="E198" s="67"/>
      <c r="F198" s="67"/>
      <c r="G198" s="67"/>
      <c r="H198" s="67"/>
      <c r="I198" s="67"/>
      <c r="J198" s="67"/>
      <c r="K198" s="67"/>
      <c r="L198" s="67"/>
      <c r="M198" s="67"/>
      <c r="N198" s="67"/>
      <c r="O198" s="67"/>
      <c r="P198" s="67"/>
      <c r="Q198" s="67"/>
    </row>
    <row r="199" spans="1:17" x14ac:dyDescent="0.25">
      <c r="A199" s="67"/>
      <c r="B199" s="67"/>
      <c r="C199" s="67"/>
      <c r="D199" s="67"/>
      <c r="E199" s="67"/>
      <c r="F199" s="67"/>
      <c r="G199" s="67"/>
      <c r="H199" s="67"/>
      <c r="I199" s="67"/>
      <c r="J199" s="67"/>
      <c r="K199" s="67"/>
      <c r="L199" s="67"/>
      <c r="M199" s="67"/>
      <c r="N199" s="67"/>
      <c r="O199" s="67"/>
      <c r="P199" s="67"/>
      <c r="Q199" s="67"/>
    </row>
    <row r="200" spans="1:17" x14ac:dyDescent="0.25">
      <c r="A200" s="67"/>
      <c r="B200" s="67"/>
      <c r="C200" s="67"/>
      <c r="D200" s="67"/>
      <c r="E200" s="67"/>
      <c r="F200" s="67"/>
      <c r="G200" s="67"/>
      <c r="H200" s="67"/>
      <c r="I200" s="67"/>
      <c r="J200" s="67"/>
      <c r="K200" s="67"/>
      <c r="L200" s="67"/>
      <c r="M200" s="67"/>
      <c r="N200" s="67"/>
      <c r="O200" s="67"/>
      <c r="P200" s="67"/>
      <c r="Q200" s="67"/>
    </row>
    <row r="201" spans="1:17" x14ac:dyDescent="0.25">
      <c r="A201" s="67"/>
      <c r="B201" s="67"/>
      <c r="C201" s="67"/>
      <c r="D201" s="67"/>
      <c r="E201" s="67"/>
      <c r="F201" s="67"/>
      <c r="G201" s="67"/>
      <c r="H201" s="67"/>
      <c r="I201" s="67"/>
      <c r="J201" s="67"/>
      <c r="K201" s="67"/>
      <c r="L201" s="67"/>
      <c r="M201" s="67"/>
      <c r="N201" s="67"/>
      <c r="O201" s="67"/>
      <c r="P201" s="67"/>
      <c r="Q201" s="67"/>
    </row>
    <row r="202" spans="1:17" x14ac:dyDescent="0.25">
      <c r="A202" s="67"/>
      <c r="B202" s="67"/>
      <c r="C202" s="67"/>
      <c r="D202" s="67"/>
      <c r="E202" s="67"/>
      <c r="F202" s="67"/>
      <c r="G202" s="67"/>
      <c r="H202" s="67"/>
      <c r="I202" s="67"/>
      <c r="J202" s="67"/>
      <c r="K202" s="67"/>
      <c r="L202" s="67"/>
      <c r="M202" s="67"/>
      <c r="N202" s="67"/>
      <c r="O202" s="67"/>
      <c r="P202" s="67"/>
      <c r="Q202" s="67"/>
    </row>
    <row r="203" spans="1:17" x14ac:dyDescent="0.25">
      <c r="A203" s="67"/>
      <c r="B203" s="67"/>
      <c r="C203" s="67"/>
      <c r="D203" s="67"/>
      <c r="E203" s="67"/>
      <c r="F203" s="67"/>
      <c r="G203" s="67"/>
      <c r="H203" s="67"/>
      <c r="I203" s="67"/>
      <c r="J203" s="67"/>
      <c r="K203" s="67"/>
      <c r="L203" s="67"/>
      <c r="M203" s="67"/>
      <c r="N203" s="67"/>
      <c r="O203" s="67"/>
      <c r="P203" s="67"/>
      <c r="Q203" s="67"/>
    </row>
    <row r="204" spans="1:17" x14ac:dyDescent="0.25">
      <c r="A204" s="67"/>
      <c r="B204" s="67"/>
      <c r="C204" s="67"/>
      <c r="D204" s="67"/>
      <c r="E204" s="67"/>
      <c r="F204" s="67"/>
      <c r="G204" s="67"/>
      <c r="H204" s="67"/>
      <c r="I204" s="67"/>
      <c r="J204" s="67"/>
      <c r="K204" s="67"/>
      <c r="L204" s="67"/>
      <c r="M204" s="67"/>
      <c r="N204" s="67"/>
      <c r="O204" s="67"/>
      <c r="P204" s="67"/>
      <c r="Q204" s="67"/>
    </row>
    <row r="205" spans="1:17" x14ac:dyDescent="0.25">
      <c r="A205" s="67"/>
      <c r="B205" s="67"/>
      <c r="C205" s="67"/>
      <c r="D205" s="67"/>
      <c r="E205" s="67"/>
      <c r="F205" s="67"/>
      <c r="G205" s="67"/>
      <c r="H205" s="67"/>
      <c r="I205" s="67"/>
      <c r="J205" s="67"/>
      <c r="K205" s="67"/>
      <c r="L205" s="67"/>
      <c r="M205" s="67"/>
      <c r="N205" s="67"/>
      <c r="O205" s="67"/>
      <c r="P205" s="67"/>
      <c r="Q205" s="67"/>
    </row>
    <row r="206" spans="1:17" x14ac:dyDescent="0.25">
      <c r="A206" s="67"/>
      <c r="B206" s="67"/>
      <c r="C206" s="67"/>
      <c r="D206" s="67"/>
      <c r="E206" s="67"/>
      <c r="F206" s="67"/>
      <c r="G206" s="67"/>
      <c r="H206" s="67"/>
      <c r="I206" s="67"/>
      <c r="J206" s="67"/>
      <c r="K206" s="67"/>
      <c r="L206" s="67"/>
      <c r="M206" s="67"/>
      <c r="N206" s="67"/>
      <c r="O206" s="67"/>
      <c r="P206" s="67"/>
      <c r="Q206" s="67"/>
    </row>
    <row r="207" spans="1:17" x14ac:dyDescent="0.25">
      <c r="A207" s="67"/>
      <c r="B207" s="67"/>
      <c r="C207" s="67"/>
      <c r="D207" s="67"/>
      <c r="E207" s="67"/>
      <c r="F207" s="67"/>
      <c r="G207" s="67"/>
      <c r="H207" s="67"/>
      <c r="I207" s="67"/>
      <c r="J207" s="67"/>
      <c r="K207" s="67"/>
      <c r="L207" s="67"/>
      <c r="M207" s="67"/>
      <c r="N207" s="67"/>
      <c r="O207" s="67"/>
      <c r="P207" s="67"/>
      <c r="Q207" s="67"/>
    </row>
    <row r="208" spans="1:17" x14ac:dyDescent="0.25">
      <c r="A208" s="67"/>
      <c r="B208" s="67"/>
      <c r="C208" s="67"/>
      <c r="D208" s="67"/>
      <c r="E208" s="67"/>
      <c r="F208" s="67"/>
      <c r="G208" s="67"/>
      <c r="H208" s="67"/>
      <c r="I208" s="67"/>
      <c r="J208" s="67"/>
      <c r="K208" s="67"/>
      <c r="L208" s="67"/>
      <c r="M208" s="67"/>
      <c r="N208" s="67"/>
      <c r="O208" s="67"/>
      <c r="P208" s="67"/>
      <c r="Q208" s="67"/>
    </row>
    <row r="209" spans="1:17" x14ac:dyDescent="0.25">
      <c r="A209" s="67"/>
      <c r="B209" s="67"/>
      <c r="C209" s="67"/>
      <c r="D209" s="67"/>
      <c r="E209" s="67"/>
      <c r="F209" s="67"/>
      <c r="G209" s="67"/>
      <c r="H209" s="67"/>
      <c r="I209" s="67"/>
      <c r="J209" s="67"/>
      <c r="K209" s="67"/>
      <c r="L209" s="67"/>
      <c r="M209" s="67"/>
      <c r="N209" s="67"/>
      <c r="O209" s="67"/>
      <c r="P209" s="67"/>
      <c r="Q209" s="67"/>
    </row>
    <row r="210" spans="1:17" x14ac:dyDescent="0.25">
      <c r="A210" s="67"/>
      <c r="B210" s="67"/>
      <c r="C210" s="67"/>
      <c r="D210" s="67"/>
      <c r="E210" s="67"/>
      <c r="F210" s="67"/>
      <c r="G210" s="67"/>
      <c r="H210" s="67"/>
      <c r="I210" s="67"/>
      <c r="J210" s="67"/>
      <c r="K210" s="67"/>
      <c r="L210" s="67"/>
      <c r="M210" s="67"/>
      <c r="N210" s="67"/>
      <c r="O210" s="67"/>
      <c r="P210" s="67"/>
      <c r="Q210" s="67"/>
    </row>
    <row r="211" spans="1:17" x14ac:dyDescent="0.25">
      <c r="A211" s="67"/>
      <c r="B211" s="67"/>
      <c r="C211" s="67"/>
      <c r="D211" s="67"/>
      <c r="E211" s="67"/>
      <c r="F211" s="67"/>
      <c r="G211" s="67"/>
      <c r="H211" s="67"/>
      <c r="I211" s="67"/>
      <c r="J211" s="67"/>
      <c r="K211" s="67"/>
      <c r="L211" s="67"/>
      <c r="M211" s="67"/>
      <c r="N211" s="67"/>
      <c r="O211" s="67"/>
      <c r="P211" s="67"/>
      <c r="Q211" s="67"/>
    </row>
    <row r="212" spans="1:17" x14ac:dyDescent="0.25">
      <c r="A212" s="67"/>
      <c r="B212" s="67"/>
      <c r="C212" s="67"/>
      <c r="D212" s="67"/>
      <c r="E212" s="67"/>
      <c r="F212" s="67"/>
      <c r="G212" s="67"/>
      <c r="H212" s="67"/>
      <c r="I212" s="67"/>
      <c r="J212" s="67"/>
      <c r="K212" s="67"/>
      <c r="L212" s="67"/>
      <c r="M212" s="67"/>
      <c r="N212" s="67"/>
      <c r="O212" s="67"/>
      <c r="P212" s="67"/>
      <c r="Q212" s="67"/>
    </row>
    <row r="213" spans="1:17" x14ac:dyDescent="0.25">
      <c r="A213" s="67"/>
      <c r="B213" s="67"/>
      <c r="C213" s="67"/>
      <c r="D213" s="67"/>
      <c r="E213" s="67"/>
      <c r="F213" s="67"/>
      <c r="G213" s="67"/>
      <c r="H213" s="67"/>
      <c r="I213" s="67"/>
      <c r="J213" s="67"/>
      <c r="K213" s="67"/>
      <c r="L213" s="67"/>
      <c r="M213" s="67"/>
      <c r="N213" s="67"/>
      <c r="O213" s="67"/>
      <c r="P213" s="67"/>
      <c r="Q213" s="67"/>
    </row>
    <row r="214" spans="1:17" x14ac:dyDescent="0.25">
      <c r="A214" s="67"/>
      <c r="B214" s="67"/>
      <c r="C214" s="67"/>
      <c r="D214" s="67"/>
      <c r="E214" s="67"/>
      <c r="F214" s="67"/>
      <c r="G214" s="67"/>
      <c r="H214" s="67"/>
      <c r="I214" s="67"/>
      <c r="J214" s="67"/>
      <c r="K214" s="67"/>
      <c r="L214" s="67"/>
      <c r="M214" s="67"/>
      <c r="N214" s="67"/>
      <c r="O214" s="67"/>
      <c r="P214" s="67"/>
      <c r="Q214" s="67"/>
    </row>
    <row r="215" spans="1:17" x14ac:dyDescent="0.25">
      <c r="A215" s="67"/>
      <c r="B215" s="67"/>
      <c r="C215" s="67"/>
      <c r="D215" s="67"/>
      <c r="E215" s="67"/>
      <c r="F215" s="67"/>
      <c r="G215" s="67"/>
      <c r="H215" s="67"/>
      <c r="I215" s="67"/>
      <c r="J215" s="67"/>
      <c r="K215" s="67"/>
      <c r="L215" s="67"/>
      <c r="M215" s="67"/>
      <c r="N215" s="67"/>
      <c r="O215" s="67"/>
      <c r="P215" s="67"/>
      <c r="Q215" s="67"/>
    </row>
    <row r="216" spans="1:17" x14ac:dyDescent="0.25">
      <c r="A216" s="67"/>
      <c r="B216" s="67"/>
      <c r="C216" s="67"/>
      <c r="D216" s="67"/>
      <c r="E216" s="67"/>
      <c r="F216" s="67"/>
      <c r="G216" s="67"/>
      <c r="H216" s="67"/>
      <c r="I216" s="67"/>
      <c r="J216" s="67"/>
      <c r="K216" s="67"/>
      <c r="L216" s="67"/>
      <c r="M216" s="67"/>
      <c r="N216" s="67"/>
      <c r="O216" s="67"/>
      <c r="P216" s="67"/>
      <c r="Q216" s="67"/>
    </row>
    <row r="217" spans="1:17" x14ac:dyDescent="0.25">
      <c r="A217" s="67"/>
      <c r="B217" s="67"/>
      <c r="C217" s="67"/>
      <c r="D217" s="67"/>
      <c r="E217" s="67"/>
      <c r="F217" s="67"/>
      <c r="G217" s="67"/>
      <c r="H217" s="67"/>
      <c r="I217" s="67"/>
      <c r="J217" s="67"/>
      <c r="K217" s="67"/>
      <c r="L217" s="67"/>
      <c r="M217" s="67"/>
      <c r="N217" s="67"/>
      <c r="O217" s="67"/>
      <c r="P217" s="67"/>
      <c r="Q217" s="67"/>
    </row>
    <row r="218" spans="1:17" x14ac:dyDescent="0.25">
      <c r="A218" s="67"/>
      <c r="B218" s="67"/>
      <c r="C218" s="67"/>
      <c r="D218" s="67"/>
      <c r="E218" s="67"/>
      <c r="F218" s="67"/>
      <c r="G218" s="67"/>
      <c r="H218" s="67"/>
      <c r="I218" s="67"/>
      <c r="J218" s="67"/>
      <c r="K218" s="67"/>
      <c r="L218" s="67"/>
      <c r="M218" s="67"/>
      <c r="N218" s="67"/>
      <c r="O218" s="67"/>
      <c r="P218" s="67"/>
      <c r="Q218" s="67"/>
    </row>
    <row r="219" spans="1:17" x14ac:dyDescent="0.25">
      <c r="A219" s="67"/>
      <c r="B219" s="67"/>
      <c r="C219" s="67"/>
      <c r="D219" s="67"/>
      <c r="E219" s="67"/>
      <c r="F219" s="67"/>
      <c r="G219" s="67"/>
      <c r="H219" s="67"/>
      <c r="I219" s="67"/>
      <c r="J219" s="67"/>
      <c r="K219" s="67"/>
      <c r="L219" s="67"/>
      <c r="M219" s="67"/>
      <c r="N219" s="67"/>
      <c r="O219" s="67"/>
      <c r="P219" s="67"/>
      <c r="Q219" s="67"/>
    </row>
    <row r="220" spans="1:17" x14ac:dyDescent="0.25">
      <c r="A220" s="67"/>
      <c r="B220" s="67"/>
      <c r="C220" s="67"/>
      <c r="D220" s="67"/>
      <c r="E220" s="67"/>
      <c r="F220" s="67"/>
      <c r="G220" s="67"/>
      <c r="H220" s="67"/>
      <c r="I220" s="67"/>
      <c r="J220" s="67"/>
      <c r="K220" s="67"/>
      <c r="L220" s="67"/>
      <c r="M220" s="67"/>
      <c r="N220" s="67"/>
      <c r="O220" s="67"/>
      <c r="P220" s="67"/>
      <c r="Q220" s="67"/>
    </row>
    <row r="221" spans="1:17" x14ac:dyDescent="0.25">
      <c r="A221" s="67"/>
      <c r="B221" s="67"/>
      <c r="C221" s="67"/>
      <c r="D221" s="67"/>
      <c r="E221" s="67"/>
      <c r="F221" s="67"/>
      <c r="G221" s="67"/>
      <c r="H221" s="67"/>
      <c r="I221" s="67"/>
      <c r="J221" s="67"/>
      <c r="K221" s="67"/>
      <c r="L221" s="67"/>
      <c r="M221" s="67"/>
      <c r="N221" s="67"/>
      <c r="O221" s="67"/>
      <c r="P221" s="67"/>
      <c r="Q221" s="67"/>
    </row>
    <row r="222" spans="1:17" x14ac:dyDescent="0.25">
      <c r="A222" s="67"/>
      <c r="B222" s="67"/>
      <c r="C222" s="67"/>
      <c r="D222" s="67"/>
      <c r="E222" s="67"/>
      <c r="F222" s="67"/>
      <c r="G222" s="67"/>
      <c r="H222" s="67"/>
      <c r="I222" s="67"/>
      <c r="J222" s="67"/>
      <c r="K222" s="67"/>
      <c r="L222" s="67"/>
      <c r="M222" s="67"/>
      <c r="N222" s="67"/>
      <c r="O222" s="67"/>
      <c r="P222" s="67"/>
      <c r="Q222" s="67"/>
    </row>
    <row r="223" spans="1:17" x14ac:dyDescent="0.25">
      <c r="A223" s="67"/>
      <c r="B223" s="67"/>
      <c r="C223" s="67"/>
      <c r="D223" s="67"/>
      <c r="E223" s="67"/>
      <c r="F223" s="67"/>
      <c r="G223" s="67"/>
      <c r="H223" s="67"/>
      <c r="I223" s="67"/>
      <c r="J223" s="67"/>
      <c r="K223" s="67"/>
      <c r="L223" s="67"/>
      <c r="M223" s="67"/>
      <c r="N223" s="67"/>
      <c r="O223" s="67"/>
      <c r="P223" s="67"/>
      <c r="Q223" s="67"/>
    </row>
    <row r="224" spans="1:17" x14ac:dyDescent="0.25">
      <c r="A224" s="67"/>
      <c r="B224" s="67"/>
      <c r="C224" s="67"/>
      <c r="D224" s="67"/>
      <c r="E224" s="67"/>
      <c r="F224" s="67"/>
      <c r="G224" s="67"/>
      <c r="H224" s="67"/>
      <c r="I224" s="67"/>
      <c r="J224" s="67"/>
      <c r="K224" s="67"/>
      <c r="L224" s="67"/>
      <c r="M224" s="67"/>
      <c r="N224" s="67"/>
      <c r="O224" s="67"/>
      <c r="P224" s="67"/>
      <c r="Q224" s="67"/>
    </row>
    <row r="225" spans="1:17" x14ac:dyDescent="0.25">
      <c r="A225" s="67"/>
      <c r="B225" s="67"/>
      <c r="C225" s="67"/>
      <c r="D225" s="67"/>
      <c r="E225" s="67"/>
      <c r="F225" s="67"/>
      <c r="G225" s="67"/>
      <c r="H225" s="67"/>
      <c r="I225" s="67"/>
      <c r="J225" s="67"/>
      <c r="K225" s="67"/>
      <c r="L225" s="67"/>
      <c r="M225" s="67"/>
      <c r="N225" s="67"/>
      <c r="O225" s="67"/>
      <c r="P225" s="67"/>
      <c r="Q225" s="67"/>
    </row>
    <row r="226" spans="1:17" x14ac:dyDescent="0.25">
      <c r="A226" s="67"/>
      <c r="B226" s="67"/>
      <c r="C226" s="67"/>
      <c r="D226" s="67"/>
      <c r="E226" s="67"/>
      <c r="F226" s="67"/>
      <c r="G226" s="67"/>
      <c r="H226" s="67"/>
      <c r="I226" s="67"/>
      <c r="J226" s="67"/>
      <c r="K226" s="67"/>
      <c r="L226" s="67"/>
      <c r="M226" s="67"/>
      <c r="N226" s="67"/>
      <c r="O226" s="67"/>
      <c r="P226" s="67"/>
      <c r="Q226" s="67"/>
    </row>
    <row r="227" spans="1:17" x14ac:dyDescent="0.25">
      <c r="A227" s="67"/>
      <c r="B227" s="67"/>
      <c r="C227" s="67"/>
      <c r="D227" s="67"/>
      <c r="E227" s="67"/>
      <c r="F227" s="67"/>
      <c r="G227" s="67"/>
      <c r="H227" s="67"/>
      <c r="I227" s="67"/>
      <c r="J227" s="67"/>
      <c r="K227" s="67"/>
      <c r="L227" s="67"/>
      <c r="M227" s="67"/>
      <c r="N227" s="67"/>
      <c r="O227" s="67"/>
      <c r="P227" s="67"/>
      <c r="Q227" s="67"/>
    </row>
    <row r="228" spans="1:17" x14ac:dyDescent="0.25">
      <c r="A228" s="67"/>
      <c r="B228" s="67"/>
      <c r="C228" s="67"/>
      <c r="D228" s="67"/>
      <c r="E228" s="67"/>
      <c r="F228" s="67"/>
      <c r="G228" s="67"/>
      <c r="H228" s="67"/>
      <c r="I228" s="67"/>
      <c r="J228" s="67"/>
      <c r="K228" s="67"/>
      <c r="L228" s="67"/>
      <c r="M228" s="67"/>
      <c r="N228" s="67"/>
      <c r="O228" s="67"/>
      <c r="P228" s="67"/>
      <c r="Q228" s="67"/>
    </row>
    <row r="229" spans="1:17" x14ac:dyDescent="0.25">
      <c r="A229" s="67"/>
      <c r="B229" s="67"/>
      <c r="C229" s="67"/>
      <c r="D229" s="67"/>
      <c r="E229" s="67"/>
      <c r="F229" s="67"/>
      <c r="G229" s="67"/>
      <c r="H229" s="67"/>
      <c r="I229" s="67"/>
      <c r="J229" s="67"/>
      <c r="K229" s="67"/>
      <c r="L229" s="67"/>
      <c r="M229" s="67"/>
      <c r="N229" s="67"/>
      <c r="O229" s="67"/>
      <c r="P229" s="67"/>
      <c r="Q229" s="67"/>
    </row>
    <row r="230" spans="1:17" x14ac:dyDescent="0.25">
      <c r="A230" s="67"/>
      <c r="B230" s="67"/>
      <c r="C230" s="67"/>
      <c r="D230" s="67"/>
      <c r="E230" s="67"/>
      <c r="F230" s="67"/>
      <c r="G230" s="67"/>
      <c r="H230" s="67"/>
      <c r="I230" s="67"/>
      <c r="J230" s="67"/>
      <c r="K230" s="67"/>
      <c r="L230" s="67"/>
      <c r="M230" s="67"/>
      <c r="N230" s="67"/>
      <c r="O230" s="67"/>
      <c r="P230" s="67"/>
      <c r="Q230" s="67"/>
    </row>
    <row r="231" spans="1:17" x14ac:dyDescent="0.25">
      <c r="A231" s="67"/>
      <c r="B231" s="67"/>
      <c r="C231" s="67"/>
      <c r="D231" s="67"/>
      <c r="E231" s="67"/>
      <c r="F231" s="67"/>
      <c r="G231" s="67"/>
      <c r="H231" s="67"/>
      <c r="I231" s="67"/>
      <c r="J231" s="67"/>
      <c r="K231" s="67"/>
      <c r="L231" s="67"/>
      <c r="M231" s="67"/>
      <c r="N231" s="67"/>
      <c r="O231" s="67"/>
      <c r="P231" s="67"/>
      <c r="Q231" s="67"/>
    </row>
    <row r="232" spans="1:17" x14ac:dyDescent="0.25">
      <c r="A232" s="67"/>
      <c r="B232" s="67"/>
      <c r="C232" s="67"/>
      <c r="D232" s="67"/>
      <c r="E232" s="67"/>
      <c r="F232" s="67"/>
      <c r="G232" s="67"/>
      <c r="H232" s="67"/>
      <c r="I232" s="67"/>
      <c r="J232" s="67"/>
      <c r="K232" s="67"/>
      <c r="L232" s="67"/>
      <c r="M232" s="67"/>
      <c r="N232" s="67"/>
      <c r="O232" s="67"/>
      <c r="P232" s="67"/>
      <c r="Q232" s="67"/>
    </row>
    <row r="233" spans="1:17" x14ac:dyDescent="0.25">
      <c r="A233" s="67"/>
      <c r="B233" s="67"/>
      <c r="C233" s="67"/>
      <c r="D233" s="67"/>
      <c r="E233" s="67"/>
      <c r="F233" s="67"/>
      <c r="G233" s="67"/>
      <c r="H233" s="67"/>
      <c r="I233" s="67"/>
      <c r="J233" s="67"/>
      <c r="K233" s="67"/>
      <c r="L233" s="67"/>
      <c r="M233" s="67"/>
      <c r="N233" s="67"/>
      <c r="O233" s="67"/>
      <c r="P233" s="67"/>
      <c r="Q233" s="67"/>
    </row>
    <row r="234" spans="1:17" x14ac:dyDescent="0.25">
      <c r="A234" s="67"/>
      <c r="B234" s="67"/>
      <c r="C234" s="67"/>
      <c r="D234" s="67"/>
      <c r="E234" s="67"/>
      <c r="F234" s="67"/>
      <c r="G234" s="67"/>
      <c r="H234" s="67"/>
      <c r="I234" s="67"/>
      <c r="J234" s="67"/>
      <c r="K234" s="67"/>
      <c r="L234" s="67"/>
      <c r="M234" s="67"/>
      <c r="N234" s="67"/>
      <c r="O234" s="67"/>
      <c r="P234" s="67"/>
      <c r="Q234" s="67"/>
    </row>
    <row r="235" spans="1:17" x14ac:dyDescent="0.25">
      <c r="A235" s="67"/>
      <c r="B235" s="67"/>
      <c r="C235" s="67"/>
      <c r="D235" s="67"/>
      <c r="E235" s="67"/>
      <c r="F235" s="67"/>
      <c r="G235" s="67"/>
      <c r="H235" s="67"/>
      <c r="I235" s="67"/>
      <c r="J235" s="67"/>
      <c r="K235" s="67"/>
      <c r="L235" s="67"/>
      <c r="M235" s="67"/>
      <c r="N235" s="67"/>
      <c r="O235" s="67"/>
      <c r="P235" s="67"/>
      <c r="Q235" s="67"/>
    </row>
    <row r="236" spans="1:17" x14ac:dyDescent="0.25">
      <c r="A236" s="67"/>
      <c r="B236" s="67"/>
      <c r="C236" s="67"/>
      <c r="D236" s="67"/>
      <c r="E236" s="67"/>
      <c r="F236" s="67"/>
      <c r="G236" s="67"/>
      <c r="H236" s="67"/>
      <c r="I236" s="67"/>
      <c r="J236" s="67"/>
      <c r="K236" s="67"/>
      <c r="L236" s="67"/>
      <c r="M236" s="67"/>
      <c r="N236" s="67"/>
      <c r="O236" s="67"/>
      <c r="P236" s="67"/>
      <c r="Q236" s="67"/>
    </row>
    <row r="237" spans="1:17" x14ac:dyDescent="0.25">
      <c r="A237" s="67"/>
      <c r="B237" s="67"/>
      <c r="C237" s="67"/>
      <c r="D237" s="67"/>
      <c r="E237" s="67"/>
      <c r="F237" s="67"/>
      <c r="G237" s="67"/>
      <c r="H237" s="67"/>
      <c r="I237" s="67"/>
      <c r="J237" s="67"/>
      <c r="K237" s="67"/>
      <c r="L237" s="67"/>
      <c r="M237" s="67"/>
      <c r="N237" s="67"/>
      <c r="O237" s="67"/>
      <c r="P237" s="67"/>
      <c r="Q237" s="67"/>
    </row>
    <row r="238" spans="1:17" x14ac:dyDescent="0.25">
      <c r="A238" s="67"/>
      <c r="B238" s="67"/>
      <c r="C238" s="67"/>
      <c r="D238" s="67"/>
      <c r="E238" s="67"/>
      <c r="F238" s="67"/>
      <c r="G238" s="67"/>
      <c r="H238" s="67"/>
      <c r="I238" s="67"/>
      <c r="J238" s="67"/>
      <c r="K238" s="67"/>
      <c r="L238" s="67"/>
      <c r="M238" s="67"/>
      <c r="N238" s="67"/>
      <c r="O238" s="67"/>
      <c r="P238" s="67"/>
      <c r="Q238" s="67"/>
    </row>
    <row r="239" spans="1:17" x14ac:dyDescent="0.25">
      <c r="A239" s="67"/>
      <c r="B239" s="67"/>
      <c r="C239" s="67"/>
      <c r="D239" s="67"/>
      <c r="E239" s="67"/>
      <c r="F239" s="67"/>
      <c r="G239" s="67"/>
      <c r="H239" s="67"/>
      <c r="I239" s="67"/>
      <c r="J239" s="67"/>
      <c r="K239" s="67"/>
      <c r="L239" s="67"/>
      <c r="M239" s="67"/>
      <c r="N239" s="67"/>
      <c r="O239" s="67"/>
      <c r="P239" s="67"/>
      <c r="Q239" s="67"/>
    </row>
    <row r="240" spans="1:17" x14ac:dyDescent="0.25">
      <c r="A240" s="67"/>
      <c r="B240" s="67"/>
      <c r="C240" s="67"/>
      <c r="D240" s="67"/>
      <c r="E240" s="67"/>
      <c r="F240" s="67"/>
      <c r="G240" s="67"/>
      <c r="H240" s="67"/>
      <c r="I240" s="67"/>
      <c r="J240" s="67"/>
      <c r="K240" s="67"/>
      <c r="L240" s="67"/>
      <c r="M240" s="67"/>
      <c r="N240" s="67"/>
      <c r="O240" s="67"/>
      <c r="P240" s="67"/>
      <c r="Q240" s="67"/>
    </row>
    <row r="241" spans="1:17" x14ac:dyDescent="0.25">
      <c r="A241" s="67"/>
      <c r="B241" s="67"/>
      <c r="C241" s="67"/>
      <c r="D241" s="67"/>
      <c r="E241" s="67"/>
      <c r="F241" s="67"/>
      <c r="G241" s="67"/>
      <c r="H241" s="67"/>
      <c r="I241" s="67"/>
      <c r="J241" s="67"/>
      <c r="K241" s="67"/>
      <c r="L241" s="67"/>
      <c r="M241" s="67"/>
      <c r="N241" s="67"/>
      <c r="O241" s="67"/>
      <c r="P241" s="67"/>
      <c r="Q241" s="67"/>
    </row>
    <row r="242" spans="1:17" x14ac:dyDescent="0.25">
      <c r="A242" s="67"/>
      <c r="B242" s="67"/>
      <c r="C242" s="67"/>
      <c r="D242" s="67"/>
      <c r="E242" s="67"/>
      <c r="F242" s="67"/>
      <c r="G242" s="67"/>
      <c r="H242" s="67"/>
      <c r="I242" s="67"/>
      <c r="J242" s="67"/>
      <c r="K242" s="67"/>
      <c r="L242" s="67"/>
      <c r="M242" s="67"/>
      <c r="N242" s="67"/>
      <c r="O242" s="67"/>
      <c r="P242" s="67"/>
      <c r="Q242" s="67"/>
    </row>
    <row r="243" spans="1:17" x14ac:dyDescent="0.25">
      <c r="A243" s="67"/>
      <c r="B243" s="67"/>
      <c r="C243" s="67"/>
      <c r="D243" s="67"/>
      <c r="E243" s="67"/>
      <c r="F243" s="67"/>
      <c r="G243" s="67"/>
      <c r="H243" s="67"/>
      <c r="I243" s="67"/>
      <c r="J243" s="67"/>
      <c r="K243" s="67"/>
      <c r="L243" s="67"/>
      <c r="M243" s="67"/>
      <c r="N243" s="67"/>
      <c r="O243" s="67"/>
      <c r="P243" s="67"/>
      <c r="Q243" s="67"/>
    </row>
  </sheetData>
  <mergeCells count="1">
    <mergeCell ref="B3:E3"/>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L43"/>
  <sheetViews>
    <sheetView zoomScaleNormal="100" workbookViewId="0">
      <selection activeCell="H21" sqref="H21"/>
    </sheetView>
  </sheetViews>
  <sheetFormatPr baseColWidth="10" defaultColWidth="11.42578125" defaultRowHeight="15" x14ac:dyDescent="0.25"/>
  <cols>
    <col min="1" max="1" width="3.85546875" customWidth="1"/>
    <col min="2" max="2" width="17.28515625" customWidth="1"/>
    <col min="3" max="3" width="17.42578125" customWidth="1"/>
    <col min="4" max="4" width="36.7109375" customWidth="1"/>
    <col min="5" max="5" width="24.28515625" customWidth="1"/>
    <col min="6" max="6" width="22.5703125" customWidth="1"/>
    <col min="8" max="8" width="8" customWidth="1"/>
    <col min="9" max="9" width="30.42578125" customWidth="1"/>
    <col min="10" max="10" width="44.28515625" customWidth="1"/>
    <col min="12" max="12" width="93.5703125" bestFit="1" customWidth="1"/>
  </cols>
  <sheetData>
    <row r="1" spans="2:12" ht="15.75" x14ac:dyDescent="0.25">
      <c r="B1" s="21" t="s">
        <v>167</v>
      </c>
      <c r="C1" s="21"/>
      <c r="I1" s="115" t="s">
        <v>168</v>
      </c>
    </row>
    <row r="2" spans="2:12" ht="16.5" thickBot="1" x14ac:dyDescent="0.3">
      <c r="I2" s="115"/>
    </row>
    <row r="3" spans="2:12" ht="23.25" customHeight="1" thickBot="1" x14ac:dyDescent="0.3">
      <c r="B3" s="407" t="s">
        <v>169</v>
      </c>
      <c r="C3" s="408"/>
      <c r="D3" s="409"/>
      <c r="E3" s="118" t="s">
        <v>170</v>
      </c>
      <c r="F3" s="119" t="s">
        <v>171</v>
      </c>
      <c r="J3" s="390" t="s">
        <v>172</v>
      </c>
      <c r="K3" s="391"/>
      <c r="L3" s="120" t="s">
        <v>173</v>
      </c>
    </row>
    <row r="4" spans="2:12" ht="25.5" customHeight="1" thickBot="1" x14ac:dyDescent="0.3">
      <c r="B4" s="392" t="s">
        <v>174</v>
      </c>
      <c r="C4" s="121" t="s">
        <v>175</v>
      </c>
      <c r="D4" s="122" t="s">
        <v>176</v>
      </c>
      <c r="E4" s="123"/>
      <c r="F4" s="124"/>
      <c r="J4" s="179" t="s">
        <v>177</v>
      </c>
      <c r="K4" s="180"/>
      <c r="L4" s="185"/>
    </row>
    <row r="5" spans="2:12" x14ac:dyDescent="0.25">
      <c r="B5" s="393"/>
      <c r="C5" s="395" t="s">
        <v>178</v>
      </c>
      <c r="D5" s="122" t="s">
        <v>179</v>
      </c>
      <c r="E5" s="125"/>
      <c r="F5" s="126"/>
      <c r="J5" s="181" t="s">
        <v>180</v>
      </c>
      <c r="K5" s="182"/>
      <c r="L5" s="117"/>
    </row>
    <row r="6" spans="2:12" ht="15.75" thickBot="1" x14ac:dyDescent="0.3">
      <c r="B6" s="393"/>
      <c r="C6" s="396"/>
      <c r="D6" s="127" t="s">
        <v>181</v>
      </c>
      <c r="E6" s="128"/>
      <c r="F6" s="129"/>
      <c r="J6" s="181" t="s">
        <v>182</v>
      </c>
      <c r="K6" s="182"/>
      <c r="L6" s="117"/>
    </row>
    <row r="7" spans="2:12" ht="15.75" customHeight="1" x14ac:dyDescent="0.25">
      <c r="B7" s="393"/>
      <c r="C7" s="395" t="s">
        <v>183</v>
      </c>
      <c r="D7" s="130" t="s">
        <v>184</v>
      </c>
      <c r="E7" s="131"/>
      <c r="F7" s="132"/>
      <c r="J7" s="181" t="s">
        <v>185</v>
      </c>
      <c r="K7" s="182"/>
      <c r="L7" s="117"/>
    </row>
    <row r="8" spans="2:12" x14ac:dyDescent="0.25">
      <c r="B8" s="393"/>
      <c r="C8" s="397"/>
      <c r="D8" s="133" t="s">
        <v>186</v>
      </c>
      <c r="E8" s="134"/>
      <c r="F8" s="116"/>
      <c r="J8" s="181" t="s">
        <v>187</v>
      </c>
      <c r="K8" s="182"/>
      <c r="L8" s="186" t="s">
        <v>188</v>
      </c>
    </row>
    <row r="9" spans="2:12" ht="20.45" customHeight="1" x14ac:dyDescent="0.25">
      <c r="B9" s="393"/>
      <c r="C9" s="397"/>
      <c r="D9" s="133" t="s">
        <v>189</v>
      </c>
      <c r="E9" s="134"/>
      <c r="F9" s="135"/>
      <c r="J9" s="181" t="s">
        <v>190</v>
      </c>
      <c r="K9" s="182"/>
      <c r="L9" s="186" t="s">
        <v>191</v>
      </c>
    </row>
    <row r="10" spans="2:12" ht="21.6" customHeight="1" thickBot="1" x14ac:dyDescent="0.3">
      <c r="B10" s="393"/>
      <c r="C10" s="397"/>
      <c r="D10" s="133" t="s">
        <v>192</v>
      </c>
      <c r="E10" s="134"/>
      <c r="F10" s="135"/>
      <c r="J10" s="183" t="s">
        <v>193</v>
      </c>
      <c r="K10" s="184"/>
      <c r="L10" s="187" t="s">
        <v>194</v>
      </c>
    </row>
    <row r="11" spans="2:12" x14ac:dyDescent="0.25">
      <c r="B11" s="393"/>
      <c r="C11" s="397"/>
      <c r="D11" s="133" t="s">
        <v>195</v>
      </c>
      <c r="E11" s="134"/>
      <c r="F11" s="135"/>
      <c r="I11" s="136" t="s">
        <v>196</v>
      </c>
    </row>
    <row r="12" spans="2:12" ht="22.5" x14ac:dyDescent="0.25">
      <c r="B12" s="393"/>
      <c r="C12" s="397"/>
      <c r="D12" s="133" t="s">
        <v>197</v>
      </c>
      <c r="E12" s="134"/>
      <c r="F12" s="135"/>
      <c r="I12" s="136" t="s">
        <v>198</v>
      </c>
    </row>
    <row r="13" spans="2:12" ht="21" customHeight="1" x14ac:dyDescent="0.25">
      <c r="B13" s="393"/>
      <c r="C13" s="397"/>
      <c r="D13" s="133" t="s">
        <v>199</v>
      </c>
      <c r="E13" s="134"/>
      <c r="F13" s="135"/>
      <c r="I13" s="136" t="s">
        <v>200</v>
      </c>
    </row>
    <row r="14" spans="2:12" ht="24.6" customHeight="1" x14ac:dyDescent="0.25">
      <c r="B14" s="393"/>
      <c r="C14" s="397"/>
      <c r="D14" s="133" t="s">
        <v>201</v>
      </c>
      <c r="E14" s="134"/>
      <c r="F14" s="135"/>
    </row>
    <row r="15" spans="2:12" ht="23.25" x14ac:dyDescent="0.25">
      <c r="B15" s="393"/>
      <c r="C15" s="397"/>
      <c r="D15" s="137" t="s">
        <v>202</v>
      </c>
      <c r="E15" s="138"/>
      <c r="F15" s="139"/>
    </row>
    <row r="16" spans="2:12" ht="15.75" customHeight="1" thickBot="1" x14ac:dyDescent="0.3">
      <c r="B16" s="393"/>
      <c r="C16" s="396"/>
      <c r="D16" s="140" t="s">
        <v>203</v>
      </c>
      <c r="E16" s="128"/>
      <c r="F16" s="129"/>
    </row>
    <row r="17" spans="2:6" ht="15.75" customHeight="1" thickBot="1" x14ac:dyDescent="0.3">
      <c r="B17" s="393"/>
      <c r="C17" s="141" t="s">
        <v>204</v>
      </c>
      <c r="D17" s="142" t="s">
        <v>205</v>
      </c>
      <c r="E17" s="143"/>
      <c r="F17" s="144"/>
    </row>
    <row r="18" spans="2:6" ht="15.75" customHeight="1" thickBot="1" x14ac:dyDescent="0.3">
      <c r="B18" s="393"/>
      <c r="C18" s="121" t="s">
        <v>206</v>
      </c>
      <c r="D18" s="142" t="s">
        <v>207</v>
      </c>
      <c r="E18" s="145"/>
      <c r="F18" s="146"/>
    </row>
    <row r="19" spans="2:6" ht="15.75" customHeight="1" thickBot="1" x14ac:dyDescent="0.3">
      <c r="B19" s="394"/>
      <c r="C19" s="398" t="s">
        <v>208</v>
      </c>
      <c r="D19" s="399"/>
      <c r="E19" s="145"/>
      <c r="F19" s="146"/>
    </row>
    <row r="20" spans="2:6" ht="34.5" customHeight="1" thickBot="1" x14ac:dyDescent="0.3">
      <c r="B20" s="147" t="s">
        <v>209</v>
      </c>
      <c r="C20" s="398" t="s">
        <v>210</v>
      </c>
      <c r="D20" s="399"/>
      <c r="E20" s="148"/>
      <c r="F20" s="149"/>
    </row>
    <row r="21" spans="2:6" ht="24" customHeight="1" thickBot="1" x14ac:dyDescent="0.3">
      <c r="B21" s="400" t="s">
        <v>211</v>
      </c>
      <c r="C21" s="401"/>
      <c r="D21" s="401"/>
      <c r="E21" s="149"/>
      <c r="F21" s="149"/>
    </row>
    <row r="22" spans="2:6" ht="30" customHeight="1" thickBot="1" x14ac:dyDescent="0.3">
      <c r="B22" s="402" t="s">
        <v>212</v>
      </c>
      <c r="C22" s="150"/>
      <c r="D22" s="151" t="s">
        <v>213</v>
      </c>
      <c r="E22" s="152"/>
      <c r="F22" s="153"/>
    </row>
    <row r="23" spans="2:6" ht="30" customHeight="1" x14ac:dyDescent="0.25">
      <c r="B23" s="402"/>
      <c r="C23" s="150"/>
      <c r="D23" s="154" t="s">
        <v>214</v>
      </c>
      <c r="E23" s="155"/>
      <c r="F23" s="156"/>
    </row>
    <row r="24" spans="2:6" ht="30" customHeight="1" thickBot="1" x14ac:dyDescent="0.3">
      <c r="B24" s="402"/>
      <c r="C24" s="150"/>
      <c r="D24" s="157" t="s">
        <v>215</v>
      </c>
      <c r="E24" s="155"/>
      <c r="F24" s="156"/>
    </row>
    <row r="25" spans="2:6" ht="30" customHeight="1" thickBot="1" x14ac:dyDescent="0.3">
      <c r="B25" s="402"/>
      <c r="C25" s="150"/>
      <c r="D25" s="158" t="s">
        <v>216</v>
      </c>
      <c r="E25" s="159"/>
      <c r="F25" s="160"/>
    </row>
    <row r="26" spans="2:6" ht="30" customHeight="1" x14ac:dyDescent="0.25">
      <c r="B26" s="402"/>
      <c r="C26" s="150"/>
      <c r="D26" s="161" t="s">
        <v>217</v>
      </c>
      <c r="E26" s="162"/>
      <c r="F26" s="163"/>
    </row>
    <row r="27" spans="2:6" ht="30" customHeight="1" x14ac:dyDescent="0.25">
      <c r="B27" s="402"/>
      <c r="C27" s="150"/>
      <c r="D27" s="164" t="s">
        <v>218</v>
      </c>
      <c r="E27" s="155"/>
      <c r="F27" s="156"/>
    </row>
    <row r="28" spans="2:6" ht="30" customHeight="1" x14ac:dyDescent="0.25">
      <c r="B28" s="402"/>
      <c r="C28" s="150"/>
      <c r="D28" s="164" t="s">
        <v>219</v>
      </c>
      <c r="E28" s="155"/>
      <c r="F28" s="156"/>
    </row>
    <row r="29" spans="2:6" ht="30" customHeight="1" x14ac:dyDescent="0.25">
      <c r="B29" s="402"/>
      <c r="C29" s="150"/>
      <c r="D29" s="164" t="s">
        <v>220</v>
      </c>
      <c r="E29" s="155"/>
      <c r="F29" s="156"/>
    </row>
    <row r="30" spans="2:6" ht="30" customHeight="1" thickBot="1" x14ac:dyDescent="0.3">
      <c r="B30" s="402"/>
      <c r="C30" s="150"/>
      <c r="D30" s="165" t="s">
        <v>221</v>
      </c>
      <c r="E30" s="166"/>
      <c r="F30" s="167"/>
    </row>
    <row r="31" spans="2:6" ht="30" customHeight="1" thickBot="1" x14ac:dyDescent="0.3">
      <c r="B31" s="402"/>
      <c r="C31" s="150"/>
      <c r="D31" s="158" t="s">
        <v>222</v>
      </c>
      <c r="E31" s="168"/>
      <c r="F31" s="169"/>
    </row>
    <row r="32" spans="2:6" ht="30" customHeight="1" x14ac:dyDescent="0.25">
      <c r="B32" s="402"/>
      <c r="C32" s="150"/>
      <c r="D32" s="161" t="s">
        <v>223</v>
      </c>
      <c r="E32" s="162"/>
      <c r="F32" s="163"/>
    </row>
    <row r="33" spans="2:6" ht="30" customHeight="1" thickBot="1" x14ac:dyDescent="0.3">
      <c r="B33" s="402"/>
      <c r="C33" s="150"/>
      <c r="D33" s="165" t="s">
        <v>224</v>
      </c>
      <c r="E33" s="166"/>
      <c r="F33" s="167"/>
    </row>
    <row r="34" spans="2:6" ht="30" customHeight="1" thickBot="1" x14ac:dyDescent="0.3">
      <c r="B34" s="402"/>
      <c r="C34" s="150"/>
      <c r="D34" s="158" t="s">
        <v>225</v>
      </c>
      <c r="E34" s="170"/>
      <c r="F34" s="169"/>
    </row>
    <row r="35" spans="2:6" ht="30" customHeight="1" x14ac:dyDescent="0.25">
      <c r="B35" s="402"/>
      <c r="C35" s="150"/>
      <c r="D35" s="161" t="s">
        <v>226</v>
      </c>
      <c r="E35" s="152"/>
      <c r="F35" s="153"/>
    </row>
    <row r="36" spans="2:6" ht="30" customHeight="1" x14ac:dyDescent="0.25">
      <c r="B36" s="402"/>
      <c r="C36" s="150"/>
      <c r="D36" s="164" t="s">
        <v>227</v>
      </c>
      <c r="E36" s="171"/>
      <c r="F36" s="172"/>
    </row>
    <row r="37" spans="2:6" ht="30" customHeight="1" x14ac:dyDescent="0.25">
      <c r="B37" s="402"/>
      <c r="C37" s="150"/>
      <c r="D37" s="164" t="s">
        <v>228</v>
      </c>
      <c r="E37" s="171"/>
      <c r="F37" s="172"/>
    </row>
    <row r="38" spans="2:6" ht="30" customHeight="1" x14ac:dyDescent="0.25">
      <c r="B38" s="402"/>
      <c r="C38" s="150"/>
      <c r="D38" s="164" t="s">
        <v>229</v>
      </c>
      <c r="E38" s="171"/>
      <c r="F38" s="172"/>
    </row>
    <row r="39" spans="2:6" ht="30" customHeight="1" x14ac:dyDescent="0.25">
      <c r="B39" s="402"/>
      <c r="C39" s="150"/>
      <c r="D39" s="164" t="s">
        <v>230</v>
      </c>
      <c r="E39" s="171"/>
      <c r="F39" s="172"/>
    </row>
    <row r="40" spans="2:6" ht="30" customHeight="1" x14ac:dyDescent="0.25">
      <c r="B40" s="402"/>
      <c r="C40" s="150"/>
      <c r="D40" s="164" t="s">
        <v>231</v>
      </c>
      <c r="E40" s="171"/>
      <c r="F40" s="172"/>
    </row>
    <row r="41" spans="2:6" ht="30" customHeight="1" thickBot="1" x14ac:dyDescent="0.3">
      <c r="B41" s="402"/>
      <c r="C41" s="150"/>
      <c r="D41" s="165" t="s">
        <v>232</v>
      </c>
      <c r="E41" s="173"/>
      <c r="F41" s="174"/>
    </row>
    <row r="42" spans="2:6" ht="30" customHeight="1" thickBot="1" x14ac:dyDescent="0.3">
      <c r="B42" s="403"/>
      <c r="C42" s="175"/>
      <c r="D42" s="176" t="s">
        <v>233</v>
      </c>
      <c r="E42" s="168"/>
      <c r="F42" s="169"/>
    </row>
    <row r="43" spans="2:6" ht="18.75" customHeight="1" thickBot="1" x14ac:dyDescent="0.3">
      <c r="B43" s="404" t="s">
        <v>234</v>
      </c>
      <c r="C43" s="405"/>
      <c r="D43" s="406"/>
      <c r="E43" s="177"/>
      <c r="F43" s="178"/>
    </row>
  </sheetData>
  <mergeCells count="10">
    <mergeCell ref="C20:D20"/>
    <mergeCell ref="B21:D21"/>
    <mergeCell ref="B22:B42"/>
    <mergeCell ref="B43:D43"/>
    <mergeCell ref="B3:D3"/>
    <mergeCell ref="J3:K3"/>
    <mergeCell ref="B4:B19"/>
    <mergeCell ref="C5:C6"/>
    <mergeCell ref="C7:C16"/>
    <mergeCell ref="C19:D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1"/>
  <sheetViews>
    <sheetView zoomScale="115" zoomScaleNormal="115" workbookViewId="0">
      <selection activeCell="N18" sqref="N18"/>
    </sheetView>
  </sheetViews>
  <sheetFormatPr baseColWidth="10" defaultColWidth="11.42578125" defaultRowHeight="15" x14ac:dyDescent="0.25"/>
  <cols>
    <col min="1" max="1" width="10.85546875" style="4" customWidth="1"/>
    <col min="2" max="2" width="18.140625" style="4" customWidth="1"/>
    <col min="3" max="4" width="9.85546875" style="4" customWidth="1"/>
    <col min="5" max="10" width="8.85546875" style="4" customWidth="1"/>
  </cols>
  <sheetData>
    <row r="1" spans="1:10" ht="15.75" x14ac:dyDescent="0.25">
      <c r="A1" s="21" t="s">
        <v>450</v>
      </c>
    </row>
    <row r="2" spans="1:10" x14ac:dyDescent="0.25">
      <c r="A2" s="68" t="s">
        <v>235</v>
      </c>
    </row>
    <row r="3" spans="1:10" ht="45" x14ac:dyDescent="0.25">
      <c r="A3" s="22" t="s">
        <v>236</v>
      </c>
      <c r="B3" s="22" t="s">
        <v>237</v>
      </c>
      <c r="C3" s="22" t="s">
        <v>238</v>
      </c>
      <c r="D3" s="22" t="s">
        <v>239</v>
      </c>
      <c r="E3" s="22" t="s">
        <v>240</v>
      </c>
      <c r="F3" s="22" t="s">
        <v>241</v>
      </c>
      <c r="G3" s="22" t="s">
        <v>242</v>
      </c>
      <c r="H3" s="22" t="s">
        <v>243</v>
      </c>
      <c r="I3" s="22" t="s">
        <v>244</v>
      </c>
      <c r="J3" s="22" t="s">
        <v>245</v>
      </c>
    </row>
    <row r="4" spans="1:10" x14ac:dyDescent="0.25">
      <c r="A4" s="1">
        <v>0</v>
      </c>
      <c r="B4" s="2"/>
      <c r="C4" s="2"/>
      <c r="D4" s="2"/>
      <c r="E4" s="2"/>
      <c r="F4" s="2"/>
      <c r="G4" s="2"/>
      <c r="H4" s="2"/>
      <c r="I4" s="2"/>
      <c r="J4" s="2"/>
    </row>
    <row r="5" spans="1:10" x14ac:dyDescent="0.25">
      <c r="A5" s="1">
        <v>0.05</v>
      </c>
      <c r="B5" s="2"/>
      <c r="C5" s="2"/>
      <c r="D5" s="2"/>
      <c r="E5" s="2"/>
      <c r="F5" s="2"/>
      <c r="G5" s="2"/>
      <c r="H5" s="2"/>
      <c r="I5" s="2"/>
      <c r="J5" s="2"/>
    </row>
    <row r="6" spans="1:10" x14ac:dyDescent="0.25">
      <c r="A6" s="1">
        <v>0.1</v>
      </c>
      <c r="B6" s="2"/>
      <c r="C6" s="2"/>
      <c r="D6" s="2"/>
      <c r="E6" s="2"/>
      <c r="F6" s="2"/>
      <c r="G6" s="2"/>
      <c r="H6" s="2"/>
      <c r="I6" s="2"/>
      <c r="J6" s="2"/>
    </row>
    <row r="7" spans="1:10" x14ac:dyDescent="0.25">
      <c r="A7" s="1">
        <v>0.15</v>
      </c>
      <c r="B7" s="2"/>
      <c r="C7" s="2"/>
      <c r="D7" s="2"/>
      <c r="E7" s="2"/>
      <c r="F7" s="2"/>
      <c r="G7" s="2"/>
      <c r="H7" s="2"/>
      <c r="I7" s="2"/>
      <c r="J7" s="2"/>
    </row>
    <row r="8" spans="1:10" x14ac:dyDescent="0.25">
      <c r="A8" s="1">
        <v>0.2</v>
      </c>
      <c r="B8" s="2"/>
      <c r="C8" s="2"/>
      <c r="D8" s="2"/>
      <c r="E8" s="2"/>
      <c r="F8" s="2"/>
      <c r="G8" s="2"/>
      <c r="H8" s="2"/>
      <c r="I8" s="2"/>
      <c r="J8" s="2"/>
    </row>
    <row r="9" spans="1:10" x14ac:dyDescent="0.25">
      <c r="A9" s="1">
        <v>0.25</v>
      </c>
      <c r="B9" s="2"/>
      <c r="C9" s="2"/>
      <c r="D9" s="2"/>
      <c r="E9" s="2"/>
      <c r="F9" s="2"/>
      <c r="G9" s="2"/>
      <c r="H9" s="2"/>
      <c r="I9" s="2"/>
      <c r="J9" s="2"/>
    </row>
    <row r="10" spans="1:10" x14ac:dyDescent="0.25">
      <c r="A10" s="1">
        <v>0.3</v>
      </c>
      <c r="B10" s="2"/>
      <c r="C10" s="2"/>
      <c r="D10" s="2"/>
      <c r="E10" s="2"/>
      <c r="F10" s="2"/>
      <c r="G10" s="2"/>
      <c r="H10" s="2"/>
      <c r="I10" s="2"/>
      <c r="J10" s="2"/>
    </row>
    <row r="11" spans="1:10" x14ac:dyDescent="0.25">
      <c r="A11" s="1">
        <v>0.35</v>
      </c>
      <c r="B11" s="2"/>
      <c r="C11" s="2"/>
      <c r="D11" s="2"/>
      <c r="E11" s="2"/>
      <c r="F11" s="2"/>
      <c r="G11" s="2"/>
      <c r="H11" s="2"/>
      <c r="I11" s="2"/>
      <c r="J11" s="2"/>
    </row>
    <row r="12" spans="1:10" x14ac:dyDescent="0.25">
      <c r="A12" s="1">
        <v>0.4</v>
      </c>
      <c r="B12" s="2"/>
      <c r="C12" s="2"/>
      <c r="D12" s="2"/>
      <c r="E12" s="2"/>
      <c r="F12" s="2"/>
      <c r="G12" s="2"/>
      <c r="H12" s="2"/>
      <c r="I12" s="2"/>
      <c r="J12" s="2"/>
    </row>
    <row r="13" spans="1:10" x14ac:dyDescent="0.25">
      <c r="A13" s="1">
        <v>0.45</v>
      </c>
      <c r="B13" s="2"/>
      <c r="C13" s="2"/>
      <c r="D13" s="2"/>
      <c r="E13" s="2"/>
      <c r="F13" s="2"/>
      <c r="G13" s="2"/>
      <c r="H13" s="2"/>
      <c r="I13" s="2"/>
      <c r="J13" s="2"/>
    </row>
    <row r="14" spans="1:10" x14ac:dyDescent="0.25">
      <c r="A14" s="1">
        <v>0.5</v>
      </c>
      <c r="B14" s="2"/>
      <c r="C14" s="2"/>
      <c r="D14" s="2"/>
      <c r="E14" s="2"/>
      <c r="F14" s="2"/>
      <c r="G14" s="2"/>
      <c r="H14" s="2"/>
      <c r="I14" s="2"/>
      <c r="J14" s="2"/>
    </row>
    <row r="15" spans="1:10" x14ac:dyDescent="0.25">
      <c r="A15" s="1">
        <v>0.55000000000000004</v>
      </c>
      <c r="B15" s="2"/>
      <c r="C15" s="2"/>
      <c r="D15" s="2"/>
      <c r="E15" s="2"/>
      <c r="F15" s="2"/>
      <c r="G15" s="2"/>
      <c r="H15" s="2"/>
      <c r="I15" s="2"/>
      <c r="J15" s="2"/>
    </row>
    <row r="16" spans="1:10" x14ac:dyDescent="0.25">
      <c r="A16" s="1">
        <v>0.6</v>
      </c>
      <c r="B16" s="2"/>
      <c r="C16" s="2"/>
      <c r="D16" s="2"/>
      <c r="E16" s="2"/>
      <c r="F16" s="2"/>
      <c r="G16" s="2"/>
      <c r="H16" s="2"/>
      <c r="I16" s="2"/>
      <c r="J16" s="2"/>
    </row>
    <row r="17" spans="1:14" x14ac:dyDescent="0.25">
      <c r="A17" s="1">
        <v>0.65</v>
      </c>
      <c r="B17" s="2"/>
      <c r="C17" s="2"/>
      <c r="D17" s="2"/>
      <c r="E17" s="2"/>
      <c r="F17" s="2"/>
      <c r="G17" s="2"/>
      <c r="H17" s="2"/>
      <c r="I17" s="2"/>
      <c r="J17" s="2"/>
    </row>
    <row r="18" spans="1:14" x14ac:dyDescent="0.25">
      <c r="A18" s="1">
        <v>0.7</v>
      </c>
      <c r="B18" s="2"/>
      <c r="C18" s="2"/>
      <c r="D18" s="2"/>
      <c r="E18" s="2"/>
      <c r="F18" s="2"/>
      <c r="G18" s="2"/>
      <c r="H18" s="2"/>
      <c r="I18" s="2"/>
      <c r="J18" s="2"/>
    </row>
    <row r="19" spans="1:14" ht="23.25" customHeight="1" x14ac:dyDescent="0.25">
      <c r="A19" s="412" t="s">
        <v>246</v>
      </c>
      <c r="B19" s="412"/>
      <c r="C19" s="3"/>
      <c r="D19" s="3"/>
      <c r="E19" s="3"/>
      <c r="F19" s="3"/>
      <c r="G19" s="3"/>
      <c r="H19" s="3"/>
      <c r="I19" s="3"/>
      <c r="J19" s="3"/>
    </row>
    <row r="22" spans="1:14" ht="16.5" thickBot="1" x14ac:dyDescent="0.3">
      <c r="A22" s="21"/>
    </row>
    <row r="23" spans="1:14" ht="15" customHeight="1" x14ac:dyDescent="0.25">
      <c r="A23" s="413"/>
      <c r="B23" s="414"/>
      <c r="C23" s="305" t="s">
        <v>412</v>
      </c>
      <c r="D23" s="306"/>
      <c r="E23" s="306"/>
      <c r="F23" s="307"/>
      <c r="G23" s="305" t="s">
        <v>413</v>
      </c>
      <c r="H23" s="306"/>
      <c r="I23" s="306"/>
      <c r="J23" s="307"/>
      <c r="K23" s="305" t="s">
        <v>414</v>
      </c>
      <c r="L23" s="306"/>
      <c r="M23" s="306"/>
      <c r="N23" s="307"/>
    </row>
    <row r="24" spans="1:14" ht="55.5" customHeight="1" x14ac:dyDescent="0.25">
      <c r="A24" s="410" t="s">
        <v>247</v>
      </c>
      <c r="B24" s="411"/>
      <c r="C24" s="308" t="s">
        <v>415</v>
      </c>
      <c r="D24" s="56" t="s">
        <v>248</v>
      </c>
      <c r="E24" s="56" t="s">
        <v>416</v>
      </c>
      <c r="F24" s="309" t="s">
        <v>417</v>
      </c>
      <c r="G24" s="308" t="s">
        <v>415</v>
      </c>
      <c r="H24" s="56" t="s">
        <v>248</v>
      </c>
      <c r="I24" s="56" t="s">
        <v>416</v>
      </c>
      <c r="J24" s="309" t="s">
        <v>417</v>
      </c>
      <c r="K24" s="308" t="s">
        <v>418</v>
      </c>
      <c r="L24" s="56" t="s">
        <v>248</v>
      </c>
      <c r="M24" s="56" t="s">
        <v>416</v>
      </c>
      <c r="N24" s="309" t="s">
        <v>417</v>
      </c>
    </row>
    <row r="25" spans="1:14" ht="15" customHeight="1" x14ac:dyDescent="0.25">
      <c r="A25" s="411" t="s">
        <v>419</v>
      </c>
      <c r="B25" s="415"/>
      <c r="C25" s="308"/>
      <c r="D25" s="56"/>
      <c r="E25" s="56"/>
      <c r="F25" s="309"/>
      <c r="G25" s="308"/>
      <c r="H25" s="56"/>
      <c r="I25" s="56"/>
      <c r="J25" s="309"/>
      <c r="K25" s="308"/>
      <c r="L25" s="56"/>
      <c r="M25" s="56"/>
      <c r="N25" s="309"/>
    </row>
    <row r="26" spans="1:14" ht="52.5" customHeight="1" x14ac:dyDescent="0.25">
      <c r="A26" s="410" t="s">
        <v>420</v>
      </c>
      <c r="B26" s="411"/>
      <c r="C26" s="310"/>
      <c r="D26" s="57"/>
      <c r="E26" s="57"/>
      <c r="F26" s="311"/>
      <c r="G26" s="310"/>
      <c r="H26" s="57"/>
      <c r="I26" s="57"/>
      <c r="J26" s="311"/>
      <c r="K26" s="312"/>
      <c r="L26" s="313"/>
      <c r="M26" s="313"/>
      <c r="N26" s="314"/>
    </row>
    <row r="27" spans="1:14" ht="26.25" customHeight="1" x14ac:dyDescent="0.25">
      <c r="A27" s="410" t="s">
        <v>249</v>
      </c>
      <c r="B27" s="411"/>
      <c r="C27" s="310"/>
      <c r="D27" s="57"/>
      <c r="E27" s="57"/>
      <c r="F27" s="311"/>
      <c r="G27" s="310"/>
      <c r="H27" s="57"/>
      <c r="I27" s="57"/>
      <c r="J27" s="311"/>
      <c r="K27" s="310"/>
      <c r="L27" s="57"/>
      <c r="M27" s="57"/>
      <c r="N27" s="311"/>
    </row>
    <row r="28" spans="1:14" ht="21" customHeight="1" x14ac:dyDescent="0.25">
      <c r="A28" s="410" t="s">
        <v>250</v>
      </c>
      <c r="B28" s="411"/>
      <c r="C28" s="310"/>
      <c r="D28" s="57"/>
      <c r="E28" s="57"/>
      <c r="F28" s="311"/>
      <c r="G28" s="310"/>
      <c r="H28" s="57"/>
      <c r="I28" s="57"/>
      <c r="J28" s="311"/>
      <c r="K28" s="310"/>
      <c r="L28" s="57"/>
      <c r="M28" s="57"/>
      <c r="N28" s="311"/>
    </row>
    <row r="29" spans="1:14" ht="70.5" customHeight="1" x14ac:dyDescent="0.25">
      <c r="A29" s="410" t="s">
        <v>251</v>
      </c>
      <c r="B29" s="318" t="s">
        <v>252</v>
      </c>
      <c r="C29" s="310"/>
      <c r="D29" s="57"/>
      <c r="E29" s="57"/>
      <c r="F29" s="311"/>
      <c r="G29" s="310"/>
      <c r="H29" s="57"/>
      <c r="I29" s="57"/>
      <c r="J29" s="311"/>
      <c r="K29" s="310"/>
      <c r="L29" s="57"/>
      <c r="M29" s="57"/>
      <c r="N29" s="311"/>
    </row>
    <row r="30" spans="1:14" ht="60" customHeight="1" x14ac:dyDescent="0.25">
      <c r="A30" s="410"/>
      <c r="B30" s="318" t="s">
        <v>421</v>
      </c>
      <c r="C30" s="310"/>
      <c r="D30" s="57"/>
      <c r="E30" s="57"/>
      <c r="F30" s="311"/>
      <c r="G30" s="310"/>
      <c r="H30" s="57"/>
      <c r="I30" s="57"/>
      <c r="J30" s="311"/>
      <c r="K30" s="310"/>
      <c r="L30" s="57"/>
      <c r="M30" s="57"/>
      <c r="N30" s="311"/>
    </row>
    <row r="31" spans="1:14" ht="70.5" customHeight="1" thickBot="1" x14ac:dyDescent="0.3">
      <c r="A31" s="410"/>
      <c r="B31" s="318" t="s">
        <v>422</v>
      </c>
      <c r="C31" s="315"/>
      <c r="D31" s="316"/>
      <c r="E31" s="316"/>
      <c r="F31" s="317"/>
      <c r="G31" s="315"/>
      <c r="H31" s="316"/>
      <c r="I31" s="316"/>
      <c r="J31" s="317"/>
      <c r="K31" s="315"/>
      <c r="L31" s="316"/>
      <c r="M31" s="316"/>
      <c r="N31" s="317"/>
    </row>
  </sheetData>
  <mergeCells count="8">
    <mergeCell ref="A27:B27"/>
    <mergeCell ref="A28:B28"/>
    <mergeCell ref="A29:A31"/>
    <mergeCell ref="A19:B19"/>
    <mergeCell ref="A23:B23"/>
    <mergeCell ref="A24:B24"/>
    <mergeCell ref="A25:B25"/>
    <mergeCell ref="A26:B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2"/>
  <sheetViews>
    <sheetView workbookViewId="0">
      <selection activeCell="B64" sqref="B64"/>
    </sheetView>
  </sheetViews>
  <sheetFormatPr baseColWidth="10" defaultColWidth="9.140625" defaultRowHeight="15" x14ac:dyDescent="0.25"/>
  <cols>
    <col min="1" max="1" width="94.42578125" style="66" customWidth="1"/>
    <col min="2" max="2" width="11" style="66" customWidth="1"/>
    <col min="3" max="3" width="6.7109375" style="66" customWidth="1"/>
    <col min="4" max="8" width="6.140625" style="66"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16" t="s">
        <v>423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8"/>
      <c r="AF1" s="275"/>
      <c r="AG1" s="275"/>
      <c r="AH1" s="275"/>
      <c r="AI1" s="275"/>
      <c r="AJ1" s="275"/>
      <c r="AK1" s="275"/>
    </row>
    <row r="2" spans="1:37" x14ac:dyDescent="0.25">
      <c r="A2" s="319"/>
      <c r="B2" s="319"/>
      <c r="C2" s="319"/>
      <c r="D2" s="319"/>
      <c r="E2" s="319"/>
      <c r="F2" s="319"/>
      <c r="G2" s="319"/>
      <c r="H2" s="319"/>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row>
    <row r="3" spans="1:37" x14ac:dyDescent="0.25">
      <c r="A3" s="320" t="s">
        <v>424</v>
      </c>
      <c r="B3" s="319"/>
      <c r="C3" s="319"/>
      <c r="D3" s="319"/>
      <c r="E3" s="319"/>
      <c r="F3" s="319"/>
      <c r="G3" s="319"/>
      <c r="H3" s="319"/>
      <c r="I3" s="275"/>
      <c r="J3" s="275"/>
      <c r="K3" s="275"/>
      <c r="L3" s="275"/>
      <c r="M3" s="275"/>
      <c r="N3" s="275"/>
      <c r="O3" s="275"/>
      <c r="P3" s="275"/>
      <c r="Q3" s="275"/>
      <c r="R3" s="275"/>
      <c r="S3" s="275"/>
      <c r="T3" s="275"/>
      <c r="U3" s="275"/>
      <c r="V3" s="275"/>
      <c r="W3" s="275"/>
      <c r="X3" s="275"/>
      <c r="Y3" s="275"/>
      <c r="Z3" s="275"/>
      <c r="AA3" s="275"/>
      <c r="AB3" s="275"/>
      <c r="AC3" s="275"/>
      <c r="AD3" s="275"/>
      <c r="AE3" s="275"/>
      <c r="AF3" s="330"/>
      <c r="AG3" s="275"/>
      <c r="AH3" s="275"/>
      <c r="AI3" s="275"/>
      <c r="AJ3" s="275"/>
      <c r="AK3" s="275"/>
    </row>
    <row r="4" spans="1:37" x14ac:dyDescent="0.25">
      <c r="A4" s="321" t="s">
        <v>425</v>
      </c>
      <c r="B4" s="322"/>
      <c r="C4" s="319"/>
      <c r="D4" s="319"/>
      <c r="E4" s="319"/>
      <c r="F4" s="319"/>
      <c r="G4" s="319"/>
      <c r="H4" s="319"/>
      <c r="I4" s="275"/>
      <c r="J4" s="275"/>
      <c r="K4" s="275"/>
      <c r="L4" s="275"/>
      <c r="M4" s="275"/>
      <c r="N4" s="275"/>
      <c r="O4" s="275"/>
      <c r="P4" s="275"/>
      <c r="Q4" s="275"/>
      <c r="R4" s="275"/>
      <c r="S4" s="275"/>
      <c r="T4" s="275"/>
      <c r="U4" s="275"/>
      <c r="V4" s="275"/>
      <c r="W4" s="275"/>
      <c r="X4" s="275"/>
      <c r="Y4" s="275"/>
      <c r="Z4" s="275"/>
      <c r="AA4" s="275"/>
      <c r="AB4" s="275"/>
      <c r="AC4" s="275"/>
      <c r="AD4" s="275"/>
      <c r="AE4" s="275"/>
      <c r="AF4" s="330"/>
      <c r="AG4" s="275"/>
      <c r="AH4" s="275"/>
      <c r="AI4" s="275"/>
      <c r="AJ4" s="275"/>
      <c r="AK4" s="275"/>
    </row>
    <row r="5" spans="1:37" x14ac:dyDescent="0.25">
      <c r="A5" s="321" t="s">
        <v>426</v>
      </c>
      <c r="B5" s="323"/>
      <c r="C5" s="319"/>
      <c r="D5" s="319"/>
      <c r="E5" s="319"/>
      <c r="F5" s="319"/>
      <c r="G5" s="319"/>
      <c r="H5" s="319"/>
      <c r="I5" s="275"/>
      <c r="J5" s="275"/>
      <c r="K5" s="275"/>
      <c r="L5" s="275"/>
      <c r="M5" s="275"/>
      <c r="N5" s="275"/>
      <c r="O5" s="275"/>
      <c r="P5" s="275"/>
      <c r="Q5" s="275"/>
      <c r="R5" s="275"/>
      <c r="S5" s="275"/>
      <c r="T5" s="275"/>
      <c r="U5" s="275"/>
      <c r="V5" s="275"/>
      <c r="W5" s="275"/>
      <c r="X5" s="275"/>
      <c r="Y5" s="275"/>
      <c r="Z5" s="275"/>
      <c r="AA5" s="275"/>
      <c r="AB5" s="275"/>
      <c r="AC5" s="275"/>
      <c r="AD5" s="275"/>
      <c r="AE5" s="275"/>
      <c r="AF5" s="330"/>
      <c r="AG5" s="275"/>
      <c r="AH5" s="275"/>
      <c r="AI5" s="275"/>
      <c r="AJ5" s="275"/>
      <c r="AK5" s="275"/>
    </row>
    <row r="6" spans="1:37" ht="15.75" thickBot="1" x14ac:dyDescent="0.3">
      <c r="A6" s="321"/>
      <c r="B6" s="319"/>
      <c r="C6" s="319"/>
      <c r="D6" s="319"/>
      <c r="E6" s="319"/>
      <c r="F6" s="319"/>
      <c r="G6" s="319"/>
      <c r="H6" s="319"/>
      <c r="I6" s="275"/>
      <c r="J6" s="275"/>
      <c r="K6" s="275"/>
      <c r="L6" s="275"/>
      <c r="M6" s="275"/>
      <c r="N6" s="275"/>
      <c r="O6" s="275"/>
      <c r="P6" s="275"/>
      <c r="Q6" s="275"/>
      <c r="R6" s="275"/>
      <c r="S6" s="275"/>
      <c r="T6" s="275"/>
      <c r="U6" s="275"/>
      <c r="V6" s="275"/>
      <c r="W6" s="275"/>
      <c r="X6" s="275"/>
      <c r="Y6" s="275"/>
      <c r="Z6" s="275"/>
      <c r="AA6" s="275"/>
      <c r="AB6" s="275"/>
      <c r="AC6" s="275"/>
      <c r="AD6" s="275"/>
      <c r="AE6" s="275"/>
      <c r="AF6" s="330"/>
      <c r="AG6" s="275"/>
      <c r="AH6" s="275"/>
      <c r="AI6" s="275"/>
      <c r="AJ6" s="275"/>
      <c r="AK6" s="275"/>
    </row>
    <row r="7" spans="1:37" ht="20.45" customHeight="1" thickBot="1" x14ac:dyDescent="0.3">
      <c r="A7" s="324" t="s">
        <v>427</v>
      </c>
      <c r="B7" s="275"/>
      <c r="C7" s="319"/>
      <c r="D7" s="275"/>
      <c r="E7" s="275"/>
      <c r="F7" s="275"/>
      <c r="G7" s="275"/>
      <c r="H7" s="275"/>
      <c r="I7" s="275"/>
      <c r="J7" s="275"/>
      <c r="K7" s="275"/>
      <c r="L7" s="275"/>
      <c r="M7" s="275"/>
      <c r="N7" s="275"/>
      <c r="O7" s="275"/>
      <c r="P7" s="275"/>
      <c r="Q7" s="275"/>
      <c r="R7" s="275"/>
      <c r="S7" s="275"/>
      <c r="T7" s="275"/>
      <c r="U7" s="275"/>
      <c r="V7" s="275"/>
      <c r="W7" s="275"/>
      <c r="X7" s="275"/>
      <c r="Y7" s="275"/>
      <c r="Z7" s="275"/>
      <c r="AA7" s="275"/>
      <c r="AB7" s="275"/>
    </row>
    <row r="8" spans="1:37" ht="18.600000000000001" customHeight="1" x14ac:dyDescent="0.25">
      <c r="A8" s="325"/>
      <c r="B8" s="275"/>
      <c r="C8" s="319"/>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37" ht="18.600000000000001" customHeight="1" thickBot="1" x14ac:dyDescent="0.3">
      <c r="A9" s="275"/>
      <c r="B9" s="275"/>
      <c r="C9" s="319"/>
      <c r="D9" s="275"/>
      <c r="E9" s="275"/>
      <c r="F9" s="275"/>
      <c r="G9" s="275"/>
      <c r="H9" s="275"/>
      <c r="I9" s="275"/>
      <c r="J9" s="275"/>
      <c r="K9" s="275"/>
      <c r="L9" s="275"/>
      <c r="M9" s="275"/>
      <c r="N9" s="275"/>
      <c r="O9" s="275"/>
      <c r="P9" s="275"/>
      <c r="Q9" s="275"/>
      <c r="R9" s="275"/>
      <c r="S9" s="275"/>
      <c r="T9" s="275"/>
      <c r="U9" s="275"/>
      <c r="V9" s="275"/>
      <c r="W9" s="275"/>
      <c r="X9" s="275"/>
      <c r="Y9" s="275"/>
      <c r="Z9" s="275"/>
      <c r="AA9" s="275"/>
      <c r="AB9" s="275"/>
    </row>
    <row r="10" spans="1:37" ht="33" customHeight="1" thickBot="1" x14ac:dyDescent="0.3">
      <c r="A10" s="324" t="s">
        <v>428</v>
      </c>
      <c r="B10" s="275"/>
      <c r="C10" s="319"/>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row>
    <row r="11" spans="1:37" ht="18.600000000000001" customHeight="1" x14ac:dyDescent="0.25">
      <c r="A11" s="325"/>
      <c r="B11" s="275"/>
      <c r="C11" s="319"/>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row>
    <row r="12" spans="1:37" ht="15.75" thickBot="1" x14ac:dyDescent="0.3">
      <c r="A12"/>
      <c r="B12"/>
      <c r="C12"/>
      <c r="D12"/>
      <c r="E12"/>
      <c r="F12"/>
      <c r="G12"/>
      <c r="H12"/>
    </row>
    <row r="13" spans="1:37" ht="83.1" customHeight="1" thickBot="1" x14ac:dyDescent="0.3">
      <c r="A13" s="419" t="s">
        <v>449</v>
      </c>
      <c r="B13" s="420"/>
      <c r="C13"/>
      <c r="D13"/>
      <c r="E13"/>
      <c r="F13"/>
      <c r="G13"/>
      <c r="H13"/>
    </row>
    <row r="14" spans="1:37" ht="15.75" thickBot="1" x14ac:dyDescent="0.3">
      <c r="A14" s="326" t="s">
        <v>300</v>
      </c>
      <c r="B14" s="327"/>
      <c r="C14"/>
      <c r="D14"/>
      <c r="E14"/>
      <c r="F14"/>
      <c r="G14"/>
      <c r="H14"/>
    </row>
    <row r="15" spans="1:37" ht="15.75" thickBot="1" x14ac:dyDescent="0.3">
      <c r="A15" s="326" t="s">
        <v>180</v>
      </c>
      <c r="B15" s="327"/>
      <c r="C15"/>
      <c r="D15"/>
      <c r="E15"/>
      <c r="F15"/>
      <c r="G15"/>
      <c r="H15"/>
    </row>
    <row r="16" spans="1:37" ht="15.75" thickBot="1" x14ac:dyDescent="0.3">
      <c r="A16" s="326" t="s">
        <v>429</v>
      </c>
      <c r="B16" s="327"/>
      <c r="C16"/>
      <c r="D16"/>
      <c r="E16"/>
      <c r="F16"/>
      <c r="G16"/>
      <c r="H16"/>
    </row>
    <row r="17" spans="1:28" ht="15.75" thickBot="1" x14ac:dyDescent="0.3">
      <c r="A17" s="326" t="s">
        <v>193</v>
      </c>
      <c r="B17" s="327"/>
      <c r="C17"/>
      <c r="D17"/>
      <c r="E17"/>
      <c r="F17"/>
      <c r="G17"/>
      <c r="H17"/>
    </row>
    <row r="18" spans="1:28" x14ac:dyDescent="0.25">
      <c r="A18" s="328" t="s">
        <v>430</v>
      </c>
      <c r="B18" s="329"/>
      <c r="C18"/>
      <c r="D18"/>
      <c r="E18"/>
      <c r="F18"/>
      <c r="G18"/>
      <c r="H18"/>
    </row>
    <row r="19" spans="1:28" x14ac:dyDescent="0.25">
      <c r="A19" s="328" t="s">
        <v>196</v>
      </c>
      <c r="B19" s="329"/>
      <c r="C19"/>
      <c r="D19"/>
      <c r="E19"/>
      <c r="F19"/>
      <c r="G19"/>
      <c r="H19"/>
    </row>
    <row r="20" spans="1:28" x14ac:dyDescent="0.25">
      <c r="A20" s="328" t="s">
        <v>431</v>
      </c>
      <c r="B20" s="329"/>
      <c r="C20"/>
      <c r="D20"/>
      <c r="E20"/>
      <c r="F20"/>
      <c r="G20"/>
      <c r="H20"/>
    </row>
    <row r="21" spans="1:28" ht="15.75" thickBot="1" x14ac:dyDescent="0.3">
      <c r="A21" s="328" t="s">
        <v>432</v>
      </c>
      <c r="B21" s="329"/>
      <c r="C21"/>
      <c r="D21"/>
      <c r="E21"/>
      <c r="F21"/>
      <c r="G21"/>
      <c r="H21"/>
    </row>
    <row r="22" spans="1:28" ht="66.599999999999994" customHeight="1" thickBot="1" x14ac:dyDescent="0.3">
      <c r="A22" s="419" t="s">
        <v>448</v>
      </c>
      <c r="B22" s="420"/>
      <c r="C22"/>
      <c r="D22"/>
      <c r="E22"/>
      <c r="F22"/>
      <c r="G22"/>
      <c r="H22"/>
    </row>
    <row r="23" spans="1:28" ht="15.75" thickBot="1" x14ac:dyDescent="0.3">
      <c r="A23" s="326" t="s">
        <v>433</v>
      </c>
      <c r="B23" s="327"/>
      <c r="C23"/>
      <c r="D23"/>
      <c r="E23"/>
      <c r="F23"/>
      <c r="G23"/>
      <c r="H23"/>
    </row>
    <row r="24" spans="1:28" ht="15.75" thickBot="1" x14ac:dyDescent="0.3">
      <c r="A24" s="326" t="s">
        <v>434</v>
      </c>
      <c r="B24" s="327"/>
      <c r="C24"/>
      <c r="D24"/>
      <c r="E24"/>
      <c r="F24"/>
      <c r="G24"/>
      <c r="H24"/>
    </row>
    <row r="25" spans="1:28" ht="15.75" thickBot="1" x14ac:dyDescent="0.3">
      <c r="A25"/>
      <c r="B25"/>
      <c r="C25"/>
      <c r="D25"/>
      <c r="E25"/>
      <c r="F25"/>
      <c r="G25"/>
      <c r="H25"/>
    </row>
    <row r="26" spans="1:28" ht="102.6" customHeight="1" thickBot="1" x14ac:dyDescent="0.3">
      <c r="A26" s="421" t="s">
        <v>447</v>
      </c>
      <c r="B26" s="422"/>
      <c r="C26" s="422"/>
      <c r="D26" s="422"/>
      <c r="E26" s="422"/>
      <c r="F26" s="422"/>
      <c r="G26" s="422"/>
      <c r="H26" s="422"/>
      <c r="I26" s="422"/>
      <c r="J26" s="422"/>
      <c r="K26" s="422"/>
      <c r="L26" s="422"/>
      <c r="M26" s="422"/>
      <c r="N26" s="422"/>
      <c r="O26" s="422"/>
      <c r="P26" s="422"/>
      <c r="Q26" s="422"/>
      <c r="R26" s="422"/>
      <c r="S26" s="422"/>
      <c r="T26" s="422"/>
      <c r="U26" s="422"/>
      <c r="V26" s="423"/>
    </row>
    <row r="27" spans="1:28" x14ac:dyDescent="0.25">
      <c r="A27" s="321"/>
      <c r="B27" s="275"/>
      <c r="C27" s="275"/>
      <c r="D27" s="275"/>
      <c r="E27" s="275"/>
      <c r="F27" s="275"/>
      <c r="G27" s="275"/>
      <c r="H27" s="275"/>
      <c r="I27" s="275"/>
      <c r="J27" s="275"/>
      <c r="K27" s="275"/>
      <c r="L27" s="275"/>
      <c r="M27" s="275"/>
      <c r="N27" s="275"/>
      <c r="O27" s="275"/>
      <c r="P27" s="275"/>
      <c r="Q27" s="275"/>
      <c r="R27" s="275"/>
      <c r="S27" s="275"/>
      <c r="T27" s="275"/>
      <c r="U27" s="275"/>
      <c r="V27" s="275"/>
      <c r="W27" s="330"/>
      <c r="X27" s="275"/>
      <c r="Y27" s="275"/>
      <c r="Z27" s="275"/>
      <c r="AA27" s="275"/>
      <c r="AB27" s="275"/>
    </row>
    <row r="28" spans="1:28" ht="15.75" thickBot="1" x14ac:dyDescent="0.3">
      <c r="A28" s="331" t="s">
        <v>253</v>
      </c>
      <c r="B28" s="331">
        <v>2024</v>
      </c>
      <c r="C28" s="331">
        <v>2025</v>
      </c>
      <c r="D28" s="331">
        <v>2026</v>
      </c>
      <c r="E28" s="331">
        <v>2027</v>
      </c>
      <c r="F28" s="331">
        <v>2028</v>
      </c>
      <c r="G28" s="331">
        <v>2029</v>
      </c>
      <c r="H28" s="331">
        <v>2030</v>
      </c>
      <c r="I28" s="331">
        <v>2031</v>
      </c>
      <c r="J28" s="331">
        <v>2032</v>
      </c>
      <c r="K28" s="331">
        <v>2033</v>
      </c>
      <c r="L28" s="331">
        <v>2034</v>
      </c>
      <c r="M28" s="331">
        <v>2035</v>
      </c>
      <c r="N28" s="331">
        <v>2036</v>
      </c>
      <c r="O28" s="331">
        <v>2037</v>
      </c>
      <c r="P28" s="331">
        <v>2038</v>
      </c>
      <c r="Q28" s="331">
        <v>2039</v>
      </c>
      <c r="R28" s="331">
        <v>2040</v>
      </c>
      <c r="S28" s="331">
        <v>2041</v>
      </c>
      <c r="T28" s="331">
        <v>2042</v>
      </c>
      <c r="U28" s="331">
        <v>2043</v>
      </c>
      <c r="V28" s="275"/>
      <c r="W28" s="275"/>
      <c r="X28" s="275"/>
      <c r="Y28" s="275"/>
      <c r="Z28" s="275"/>
      <c r="AA28" s="275"/>
    </row>
    <row r="29" spans="1:28" s="67" customFormat="1" ht="15.75" thickBot="1" x14ac:dyDescent="0.3">
      <c r="A29" s="332" t="s">
        <v>435</v>
      </c>
      <c r="B29" s="333">
        <f>B23+B24-SUM(B14:B17)</f>
        <v>0</v>
      </c>
      <c r="C29" s="334">
        <f t="shared" ref="C29:U29" si="0">$B$23-SUM($B$14:$B$17)</f>
        <v>0</v>
      </c>
      <c r="D29" s="334">
        <f t="shared" si="0"/>
        <v>0</v>
      </c>
      <c r="E29" s="334">
        <f t="shared" si="0"/>
        <v>0</v>
      </c>
      <c r="F29" s="334">
        <f t="shared" si="0"/>
        <v>0</v>
      </c>
      <c r="G29" s="334">
        <f t="shared" si="0"/>
        <v>0</v>
      </c>
      <c r="H29" s="334">
        <f t="shared" si="0"/>
        <v>0</v>
      </c>
      <c r="I29" s="334">
        <f t="shared" si="0"/>
        <v>0</v>
      </c>
      <c r="J29" s="334">
        <f t="shared" si="0"/>
        <v>0</v>
      </c>
      <c r="K29" s="334">
        <f t="shared" si="0"/>
        <v>0</v>
      </c>
      <c r="L29" s="334">
        <f t="shared" si="0"/>
        <v>0</v>
      </c>
      <c r="M29" s="334">
        <f t="shared" si="0"/>
        <v>0</v>
      </c>
      <c r="N29" s="334">
        <f t="shared" si="0"/>
        <v>0</v>
      </c>
      <c r="O29" s="334">
        <f t="shared" si="0"/>
        <v>0</v>
      </c>
      <c r="P29" s="334">
        <f t="shared" si="0"/>
        <v>0</v>
      </c>
      <c r="Q29" s="334">
        <f t="shared" si="0"/>
        <v>0</v>
      </c>
      <c r="R29" s="334">
        <f t="shared" si="0"/>
        <v>0</v>
      </c>
      <c r="S29" s="334">
        <f t="shared" si="0"/>
        <v>0</v>
      </c>
      <c r="T29" s="334">
        <f t="shared" si="0"/>
        <v>0</v>
      </c>
      <c r="U29" s="334">
        <f t="shared" si="0"/>
        <v>0</v>
      </c>
      <c r="V29" s="71"/>
      <c r="W29" s="71"/>
      <c r="X29" s="71"/>
      <c r="Y29" s="71"/>
      <c r="Z29" s="71"/>
      <c r="AA29" s="71"/>
    </row>
    <row r="30" spans="1:28" x14ac:dyDescent="0.25">
      <c r="A30" s="319"/>
      <c r="B30" s="275"/>
      <c r="C30" s="275"/>
      <c r="D30" s="275"/>
      <c r="E30" s="275"/>
      <c r="F30" s="275"/>
      <c r="G30" s="275"/>
      <c r="H30" s="275"/>
      <c r="I30" s="275"/>
      <c r="J30" s="275"/>
      <c r="K30" s="275"/>
      <c r="L30" s="275"/>
      <c r="M30" s="275"/>
      <c r="N30" s="275"/>
      <c r="O30" s="275"/>
      <c r="P30" s="275"/>
      <c r="Q30" s="275"/>
      <c r="R30" s="275"/>
      <c r="S30" s="275"/>
      <c r="T30" s="275"/>
      <c r="U30" s="275"/>
      <c r="V30" s="330" t="s">
        <v>436</v>
      </c>
      <c r="W30" s="275"/>
      <c r="X30" s="275"/>
      <c r="Y30" s="275"/>
      <c r="Z30" s="275"/>
      <c r="AA30" s="275"/>
    </row>
    <row r="31" spans="1:28" ht="20.45" customHeight="1" x14ac:dyDescent="0.25">
      <c r="A31" s="335" t="s">
        <v>437</v>
      </c>
      <c r="B31" s="336">
        <f>-A8</f>
        <v>0</v>
      </c>
      <c r="C31" s="337"/>
      <c r="D31" s="337"/>
      <c r="E31" s="337"/>
      <c r="F31" s="337"/>
      <c r="G31" s="337"/>
      <c r="H31" s="337"/>
      <c r="I31" s="337"/>
      <c r="J31" s="337"/>
      <c r="K31" s="337"/>
      <c r="L31" s="337"/>
      <c r="M31" s="337"/>
      <c r="N31" s="337"/>
      <c r="O31" s="337"/>
      <c r="P31" s="337"/>
      <c r="Q31" s="337"/>
      <c r="R31" s="337"/>
      <c r="S31" s="337"/>
      <c r="T31" s="337"/>
      <c r="U31" s="337"/>
      <c r="V31" s="338">
        <f>SUM(B31:U31)</f>
        <v>0</v>
      </c>
      <c r="W31" s="275"/>
      <c r="X31" s="275"/>
      <c r="Y31" s="275"/>
      <c r="Z31" s="275"/>
      <c r="AA31" s="275"/>
    </row>
    <row r="32" spans="1:28" x14ac:dyDescent="0.25">
      <c r="A32" s="319"/>
      <c r="B32" s="275"/>
      <c r="C32" s="275"/>
      <c r="D32" s="275"/>
      <c r="E32" s="275"/>
      <c r="F32" s="275"/>
      <c r="G32" s="275"/>
      <c r="H32" s="275"/>
      <c r="I32" s="275"/>
      <c r="J32" s="275"/>
      <c r="K32" s="275"/>
      <c r="L32" s="275"/>
      <c r="M32" s="275"/>
      <c r="N32" s="275"/>
      <c r="O32" s="275"/>
      <c r="P32" s="275"/>
      <c r="Q32" s="275"/>
      <c r="R32" s="275"/>
      <c r="S32" s="275"/>
      <c r="T32" s="275"/>
      <c r="U32" s="275"/>
      <c r="V32" s="338"/>
      <c r="W32" s="275"/>
      <c r="X32" s="275"/>
      <c r="Y32" s="275"/>
      <c r="Z32" s="275"/>
      <c r="AA32" s="275"/>
    </row>
    <row r="33" spans="1:28" ht="17.100000000000001" customHeight="1" x14ac:dyDescent="0.25">
      <c r="A33" s="335" t="s">
        <v>438</v>
      </c>
      <c r="B33" s="336">
        <f>-$A$8/20</f>
        <v>0</v>
      </c>
      <c r="C33" s="336">
        <f t="shared" ref="C33:U33" si="1">-$A$8/20</f>
        <v>0</v>
      </c>
      <c r="D33" s="336">
        <f t="shared" si="1"/>
        <v>0</v>
      </c>
      <c r="E33" s="336">
        <f t="shared" si="1"/>
        <v>0</v>
      </c>
      <c r="F33" s="336">
        <f t="shared" si="1"/>
        <v>0</v>
      </c>
      <c r="G33" s="336">
        <f t="shared" si="1"/>
        <v>0</v>
      </c>
      <c r="H33" s="336">
        <f t="shared" si="1"/>
        <v>0</v>
      </c>
      <c r="I33" s="336">
        <f t="shared" si="1"/>
        <v>0</v>
      </c>
      <c r="J33" s="336">
        <f t="shared" si="1"/>
        <v>0</v>
      </c>
      <c r="K33" s="336">
        <f t="shared" si="1"/>
        <v>0</v>
      </c>
      <c r="L33" s="336">
        <f t="shared" si="1"/>
        <v>0</v>
      </c>
      <c r="M33" s="336">
        <f t="shared" si="1"/>
        <v>0</v>
      </c>
      <c r="N33" s="336">
        <f t="shared" si="1"/>
        <v>0</v>
      </c>
      <c r="O33" s="336">
        <f t="shared" si="1"/>
        <v>0</v>
      </c>
      <c r="P33" s="336">
        <f t="shared" si="1"/>
        <v>0</v>
      </c>
      <c r="Q33" s="336">
        <f t="shared" si="1"/>
        <v>0</v>
      </c>
      <c r="R33" s="336">
        <f t="shared" si="1"/>
        <v>0</v>
      </c>
      <c r="S33" s="336">
        <f t="shared" si="1"/>
        <v>0</v>
      </c>
      <c r="T33" s="336">
        <f t="shared" si="1"/>
        <v>0</v>
      </c>
      <c r="U33" s="336">
        <f t="shared" si="1"/>
        <v>0</v>
      </c>
      <c r="V33" s="338">
        <f>SUM(B33:U33)</f>
        <v>0</v>
      </c>
      <c r="W33" s="275"/>
      <c r="X33" s="275"/>
      <c r="Y33" s="275"/>
      <c r="Z33" s="275"/>
      <c r="AA33" s="275"/>
    </row>
    <row r="34" spans="1:28" x14ac:dyDescent="0.25">
      <c r="A34" s="319"/>
      <c r="B34" s="275"/>
      <c r="C34" s="275"/>
      <c r="D34" s="275"/>
      <c r="E34" s="275"/>
      <c r="F34" s="275"/>
      <c r="G34" s="275"/>
      <c r="H34" s="275"/>
      <c r="I34" s="275"/>
      <c r="J34" s="275"/>
      <c r="K34" s="275"/>
      <c r="L34" s="275"/>
      <c r="M34" s="275"/>
      <c r="N34" s="275"/>
      <c r="O34" s="275"/>
      <c r="P34" s="275"/>
      <c r="Q34" s="275"/>
      <c r="R34" s="275"/>
      <c r="S34" s="275"/>
      <c r="T34" s="275"/>
      <c r="U34" s="275"/>
      <c r="V34" s="338"/>
      <c r="W34" s="275"/>
      <c r="X34" s="275"/>
      <c r="Y34" s="275"/>
      <c r="Z34" s="275"/>
      <c r="AA34" s="275"/>
    </row>
    <row r="35" spans="1:28" ht="33" customHeight="1" x14ac:dyDescent="0.25">
      <c r="A35" s="339" t="s">
        <v>439</v>
      </c>
      <c r="B35" s="340">
        <f>$A$11/20</f>
        <v>0</v>
      </c>
      <c r="C35" s="340">
        <f t="shared" ref="C35:U35" si="2">$A$11/20</f>
        <v>0</v>
      </c>
      <c r="D35" s="340">
        <f t="shared" si="2"/>
        <v>0</v>
      </c>
      <c r="E35" s="340">
        <f t="shared" si="2"/>
        <v>0</v>
      </c>
      <c r="F35" s="340">
        <f t="shared" si="2"/>
        <v>0</v>
      </c>
      <c r="G35" s="340">
        <f t="shared" si="2"/>
        <v>0</v>
      </c>
      <c r="H35" s="340">
        <f t="shared" si="2"/>
        <v>0</v>
      </c>
      <c r="I35" s="340">
        <f t="shared" si="2"/>
        <v>0</v>
      </c>
      <c r="J35" s="340">
        <f t="shared" si="2"/>
        <v>0</v>
      </c>
      <c r="K35" s="340">
        <f t="shared" si="2"/>
        <v>0</v>
      </c>
      <c r="L35" s="340">
        <f t="shared" si="2"/>
        <v>0</v>
      </c>
      <c r="M35" s="340">
        <f t="shared" si="2"/>
        <v>0</v>
      </c>
      <c r="N35" s="340">
        <f t="shared" si="2"/>
        <v>0</v>
      </c>
      <c r="O35" s="340">
        <f t="shared" si="2"/>
        <v>0</v>
      </c>
      <c r="P35" s="340">
        <f t="shared" si="2"/>
        <v>0</v>
      </c>
      <c r="Q35" s="340">
        <f t="shared" si="2"/>
        <v>0</v>
      </c>
      <c r="R35" s="340">
        <f t="shared" si="2"/>
        <v>0</v>
      </c>
      <c r="S35" s="340">
        <f t="shared" si="2"/>
        <v>0</v>
      </c>
      <c r="T35" s="340">
        <f t="shared" si="2"/>
        <v>0</v>
      </c>
      <c r="U35" s="340">
        <f t="shared" si="2"/>
        <v>0</v>
      </c>
      <c r="V35" s="338">
        <f>SUM(B35:U35)</f>
        <v>0</v>
      </c>
      <c r="W35" s="275"/>
      <c r="X35" s="275"/>
      <c r="Y35" s="275"/>
      <c r="Z35" s="275"/>
      <c r="AA35" s="275"/>
    </row>
    <row r="36" spans="1:28" x14ac:dyDescent="0.25">
      <c r="A36" s="319"/>
      <c r="B36" s="275"/>
      <c r="C36" s="275"/>
      <c r="D36" s="275"/>
      <c r="E36" s="275"/>
      <c r="F36" s="275"/>
      <c r="G36" s="275"/>
      <c r="H36" s="275"/>
      <c r="I36" s="275"/>
      <c r="J36" s="275"/>
      <c r="K36" s="275"/>
      <c r="L36" s="275"/>
      <c r="M36" s="275"/>
      <c r="N36" s="275"/>
      <c r="O36" s="275"/>
      <c r="P36" s="275"/>
      <c r="Q36" s="275"/>
      <c r="R36" s="275"/>
      <c r="S36" s="275"/>
      <c r="T36" s="275"/>
      <c r="U36" s="275"/>
      <c r="V36" s="338"/>
      <c r="W36" s="275"/>
      <c r="X36" s="275"/>
      <c r="Y36" s="275"/>
      <c r="Z36" s="275"/>
      <c r="AA36" s="275"/>
    </row>
    <row r="37" spans="1:28" x14ac:dyDescent="0.25">
      <c r="A37" s="339" t="s">
        <v>440</v>
      </c>
      <c r="B37" s="341">
        <f t="shared" ref="B37:U37" si="3">B29+B33+B35</f>
        <v>0</v>
      </c>
      <c r="C37" s="341">
        <f t="shared" si="3"/>
        <v>0</v>
      </c>
      <c r="D37" s="341">
        <f t="shared" si="3"/>
        <v>0</v>
      </c>
      <c r="E37" s="341">
        <f t="shared" si="3"/>
        <v>0</v>
      </c>
      <c r="F37" s="341">
        <f t="shared" si="3"/>
        <v>0</v>
      </c>
      <c r="G37" s="341">
        <f t="shared" si="3"/>
        <v>0</v>
      </c>
      <c r="H37" s="341">
        <f t="shared" si="3"/>
        <v>0</v>
      </c>
      <c r="I37" s="341">
        <f t="shared" si="3"/>
        <v>0</v>
      </c>
      <c r="J37" s="341">
        <f t="shared" si="3"/>
        <v>0</v>
      </c>
      <c r="K37" s="341">
        <f t="shared" si="3"/>
        <v>0</v>
      </c>
      <c r="L37" s="341">
        <f t="shared" si="3"/>
        <v>0</v>
      </c>
      <c r="M37" s="341">
        <f t="shared" si="3"/>
        <v>0</v>
      </c>
      <c r="N37" s="341">
        <f t="shared" si="3"/>
        <v>0</v>
      </c>
      <c r="O37" s="341">
        <f t="shared" si="3"/>
        <v>0</v>
      </c>
      <c r="P37" s="341">
        <f t="shared" si="3"/>
        <v>0</v>
      </c>
      <c r="Q37" s="341">
        <f t="shared" si="3"/>
        <v>0</v>
      </c>
      <c r="R37" s="341">
        <f t="shared" si="3"/>
        <v>0</v>
      </c>
      <c r="S37" s="341">
        <f t="shared" si="3"/>
        <v>0</v>
      </c>
      <c r="T37" s="341">
        <f t="shared" si="3"/>
        <v>0</v>
      </c>
      <c r="U37" s="341">
        <f t="shared" si="3"/>
        <v>0</v>
      </c>
      <c r="V37" s="338">
        <f>SUM(B37:U37)</f>
        <v>0</v>
      </c>
      <c r="W37" s="275"/>
      <c r="X37" s="275"/>
      <c r="Y37" s="275"/>
      <c r="Z37" s="275"/>
      <c r="AA37" s="275"/>
    </row>
    <row r="38" spans="1:28" x14ac:dyDescent="0.25">
      <c r="A38" s="319"/>
      <c r="B38" s="275"/>
      <c r="C38" s="275"/>
      <c r="D38" s="275"/>
      <c r="E38" s="275"/>
      <c r="F38" s="275"/>
      <c r="G38" s="275"/>
      <c r="H38" s="275"/>
      <c r="I38" s="275"/>
      <c r="J38" s="275"/>
      <c r="K38" s="275"/>
      <c r="L38" s="275"/>
      <c r="M38" s="275"/>
      <c r="N38" s="275"/>
      <c r="O38" s="275"/>
      <c r="P38" s="275"/>
      <c r="Q38" s="275"/>
      <c r="R38" s="275"/>
      <c r="S38" s="275"/>
      <c r="T38" s="275"/>
      <c r="U38" s="275"/>
      <c r="V38" s="338"/>
      <c r="W38" s="275"/>
      <c r="X38" s="275"/>
      <c r="Y38" s="275"/>
      <c r="Z38" s="275"/>
      <c r="AA38" s="275"/>
    </row>
    <row r="39" spans="1:28" x14ac:dyDescent="0.25">
      <c r="A39" s="339" t="s">
        <v>441</v>
      </c>
      <c r="B39" s="340">
        <f>-IF(B37&gt;0,B37*0.25,0)</f>
        <v>0</v>
      </c>
      <c r="C39" s="340">
        <f t="shared" ref="C39:U39" si="4">-IF(C37&gt;0,C37*0.25,0)</f>
        <v>0</v>
      </c>
      <c r="D39" s="340">
        <f t="shared" si="4"/>
        <v>0</v>
      </c>
      <c r="E39" s="340">
        <f t="shared" si="4"/>
        <v>0</v>
      </c>
      <c r="F39" s="340">
        <f t="shared" si="4"/>
        <v>0</v>
      </c>
      <c r="G39" s="340">
        <f t="shared" si="4"/>
        <v>0</v>
      </c>
      <c r="H39" s="340">
        <f t="shared" si="4"/>
        <v>0</v>
      </c>
      <c r="I39" s="340">
        <f t="shared" si="4"/>
        <v>0</v>
      </c>
      <c r="J39" s="340">
        <f t="shared" si="4"/>
        <v>0</v>
      </c>
      <c r="K39" s="340">
        <f t="shared" si="4"/>
        <v>0</v>
      </c>
      <c r="L39" s="340">
        <f t="shared" si="4"/>
        <v>0</v>
      </c>
      <c r="M39" s="340">
        <f t="shared" si="4"/>
        <v>0</v>
      </c>
      <c r="N39" s="340">
        <f t="shared" si="4"/>
        <v>0</v>
      </c>
      <c r="O39" s="340">
        <f t="shared" si="4"/>
        <v>0</v>
      </c>
      <c r="P39" s="340">
        <f t="shared" si="4"/>
        <v>0</v>
      </c>
      <c r="Q39" s="340">
        <f t="shared" si="4"/>
        <v>0</v>
      </c>
      <c r="R39" s="340">
        <f t="shared" si="4"/>
        <v>0</v>
      </c>
      <c r="S39" s="340">
        <f t="shared" si="4"/>
        <v>0</v>
      </c>
      <c r="T39" s="340">
        <f t="shared" si="4"/>
        <v>0</v>
      </c>
      <c r="U39" s="340">
        <f t="shared" si="4"/>
        <v>0</v>
      </c>
      <c r="V39" s="338">
        <f>SUM(B39:U39)</f>
        <v>0</v>
      </c>
      <c r="W39" s="275"/>
      <c r="X39" s="275"/>
      <c r="Y39" s="275"/>
      <c r="Z39" s="275"/>
      <c r="AA39" s="275"/>
    </row>
    <row r="40" spans="1:28" x14ac:dyDescent="0.25">
      <c r="A40" s="319"/>
      <c r="B40" s="275"/>
      <c r="C40" s="275"/>
      <c r="D40" s="275"/>
      <c r="E40" s="275"/>
      <c r="F40" s="275"/>
      <c r="G40" s="275"/>
      <c r="H40" s="275"/>
      <c r="I40" s="275"/>
      <c r="J40" s="275"/>
      <c r="K40" s="275"/>
      <c r="L40" s="275"/>
      <c r="M40" s="275"/>
      <c r="N40" s="275"/>
      <c r="O40" s="275"/>
      <c r="P40" s="275"/>
      <c r="Q40" s="275"/>
      <c r="R40" s="275"/>
      <c r="S40" s="275"/>
      <c r="T40" s="275"/>
      <c r="U40" s="275"/>
      <c r="V40" s="338"/>
      <c r="W40" s="275"/>
      <c r="X40" s="275"/>
      <c r="Y40" s="275"/>
      <c r="Z40" s="275"/>
      <c r="AA40" s="275"/>
    </row>
    <row r="41" spans="1:28" ht="30.6" customHeight="1" x14ac:dyDescent="0.25">
      <c r="A41" s="339" t="s">
        <v>442</v>
      </c>
      <c r="B41" s="336">
        <f>A11</f>
        <v>0</v>
      </c>
      <c r="C41" s="337"/>
      <c r="D41" s="337"/>
      <c r="E41" s="337"/>
      <c r="F41" s="337"/>
      <c r="G41" s="337"/>
      <c r="H41" s="337"/>
      <c r="I41" s="337"/>
      <c r="J41" s="337"/>
      <c r="K41" s="337"/>
      <c r="L41" s="337"/>
      <c r="M41" s="337"/>
      <c r="N41" s="337"/>
      <c r="O41" s="337"/>
      <c r="P41" s="337"/>
      <c r="Q41" s="337"/>
      <c r="R41" s="337"/>
      <c r="S41" s="337"/>
      <c r="T41" s="337"/>
      <c r="U41" s="337"/>
      <c r="V41" s="338">
        <f>SUM(B41:U41)</f>
        <v>0</v>
      </c>
      <c r="W41" s="275"/>
      <c r="X41" s="275"/>
      <c r="Y41" s="275"/>
      <c r="Z41" s="275"/>
      <c r="AA41" s="275"/>
    </row>
    <row r="42" spans="1:28" x14ac:dyDescent="0.25">
      <c r="A42" s="319"/>
      <c r="B42" s="275"/>
      <c r="C42" s="275"/>
      <c r="D42" s="275"/>
      <c r="E42" s="275"/>
      <c r="F42" s="275"/>
      <c r="G42" s="275"/>
      <c r="H42" s="275"/>
      <c r="I42" s="275"/>
      <c r="J42" s="275"/>
      <c r="K42" s="275"/>
      <c r="L42" s="275"/>
      <c r="M42" s="275"/>
      <c r="N42" s="275"/>
      <c r="O42" s="275"/>
      <c r="P42" s="275"/>
      <c r="Q42" s="275"/>
      <c r="R42" s="275"/>
      <c r="S42" s="275"/>
      <c r="T42" s="275"/>
      <c r="U42" s="275"/>
      <c r="V42" s="338"/>
      <c r="W42" s="275"/>
      <c r="X42" s="275"/>
      <c r="Y42" s="275"/>
      <c r="Z42" s="275"/>
      <c r="AA42" s="275"/>
    </row>
    <row r="43" spans="1:28" x14ac:dyDescent="0.25">
      <c r="A43" s="339" t="s">
        <v>443</v>
      </c>
      <c r="B43" s="341">
        <f t="shared" ref="B43:U43" si="5">B29+B31+B39</f>
        <v>0</v>
      </c>
      <c r="C43" s="341">
        <f t="shared" si="5"/>
        <v>0</v>
      </c>
      <c r="D43" s="341">
        <f t="shared" si="5"/>
        <v>0</v>
      </c>
      <c r="E43" s="341">
        <f t="shared" si="5"/>
        <v>0</v>
      </c>
      <c r="F43" s="341">
        <f t="shared" si="5"/>
        <v>0</v>
      </c>
      <c r="G43" s="341">
        <f t="shared" si="5"/>
        <v>0</v>
      </c>
      <c r="H43" s="341">
        <f t="shared" si="5"/>
        <v>0</v>
      </c>
      <c r="I43" s="341">
        <f t="shared" si="5"/>
        <v>0</v>
      </c>
      <c r="J43" s="341">
        <f t="shared" si="5"/>
        <v>0</v>
      </c>
      <c r="K43" s="341">
        <f t="shared" si="5"/>
        <v>0</v>
      </c>
      <c r="L43" s="341">
        <f t="shared" si="5"/>
        <v>0</v>
      </c>
      <c r="M43" s="341">
        <f t="shared" si="5"/>
        <v>0</v>
      </c>
      <c r="N43" s="341">
        <f t="shared" si="5"/>
        <v>0</v>
      </c>
      <c r="O43" s="341">
        <f t="shared" si="5"/>
        <v>0</v>
      </c>
      <c r="P43" s="341">
        <f t="shared" si="5"/>
        <v>0</v>
      </c>
      <c r="Q43" s="341">
        <f t="shared" si="5"/>
        <v>0</v>
      </c>
      <c r="R43" s="341">
        <f t="shared" si="5"/>
        <v>0</v>
      </c>
      <c r="S43" s="341">
        <f t="shared" si="5"/>
        <v>0</v>
      </c>
      <c r="T43" s="341">
        <f t="shared" si="5"/>
        <v>0</v>
      </c>
      <c r="U43" s="341">
        <f t="shared" si="5"/>
        <v>0</v>
      </c>
      <c r="V43" s="338">
        <f>SUM(B43:U43)</f>
        <v>0</v>
      </c>
      <c r="W43" s="275"/>
      <c r="X43" s="275"/>
      <c r="Y43" s="275"/>
      <c r="Z43" s="275"/>
      <c r="AA43" s="275"/>
    </row>
    <row r="44" spans="1:28" x14ac:dyDescent="0.25">
      <c r="A44" s="339" t="s">
        <v>444</v>
      </c>
      <c r="B44" s="341">
        <f>B43+B41</f>
        <v>0</v>
      </c>
      <c r="C44" s="341">
        <f t="shared" ref="C44" si="6">C43+C41</f>
        <v>0</v>
      </c>
      <c r="D44" s="341">
        <f>D43+D41</f>
        <v>0</v>
      </c>
      <c r="E44" s="341">
        <f t="shared" ref="E44:U44" si="7">E43+E41</f>
        <v>0</v>
      </c>
      <c r="F44" s="341">
        <f t="shared" si="7"/>
        <v>0</v>
      </c>
      <c r="G44" s="341">
        <f t="shared" si="7"/>
        <v>0</v>
      </c>
      <c r="H44" s="341">
        <f t="shared" si="7"/>
        <v>0</v>
      </c>
      <c r="I44" s="341">
        <f t="shared" si="7"/>
        <v>0</v>
      </c>
      <c r="J44" s="341">
        <f t="shared" si="7"/>
        <v>0</v>
      </c>
      <c r="K44" s="341">
        <f t="shared" si="7"/>
        <v>0</v>
      </c>
      <c r="L44" s="341">
        <f t="shared" si="7"/>
        <v>0</v>
      </c>
      <c r="M44" s="341">
        <f t="shared" si="7"/>
        <v>0</v>
      </c>
      <c r="N44" s="341">
        <f t="shared" si="7"/>
        <v>0</v>
      </c>
      <c r="O44" s="341">
        <f t="shared" si="7"/>
        <v>0</v>
      </c>
      <c r="P44" s="341">
        <f t="shared" si="7"/>
        <v>0</v>
      </c>
      <c r="Q44" s="341">
        <f t="shared" si="7"/>
        <v>0</v>
      </c>
      <c r="R44" s="341">
        <f t="shared" si="7"/>
        <v>0</v>
      </c>
      <c r="S44" s="341">
        <f t="shared" si="7"/>
        <v>0</v>
      </c>
      <c r="T44" s="341">
        <f t="shared" si="7"/>
        <v>0</v>
      </c>
      <c r="U44" s="341">
        <f t="shared" si="7"/>
        <v>0</v>
      </c>
      <c r="V44" s="338">
        <f>SUM(B44:U44)</f>
        <v>0</v>
      </c>
      <c r="W44" s="275"/>
      <c r="X44" s="275"/>
      <c r="Y44" s="275"/>
      <c r="Z44" s="275"/>
      <c r="AA44" s="275"/>
    </row>
    <row r="45" spans="1:28" x14ac:dyDescent="0.25">
      <c r="A45" s="319"/>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row>
    <row r="46" spans="1:28" ht="30" x14ac:dyDescent="0.25">
      <c r="A46" s="342" t="s">
        <v>445</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row>
    <row r="47" spans="1:28" x14ac:dyDescent="0.25">
      <c r="A47" s="343">
        <f>-NPV(0.0747,B43:U43)</f>
        <v>0</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row>
    <row r="48" spans="1:28" x14ac:dyDescent="0.25">
      <c r="A48" s="342" t="s">
        <v>446</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row>
    <row r="49" spans="1:37" x14ac:dyDescent="0.25">
      <c r="A49" s="344" t="e">
        <f>IRR(B44:U44)</f>
        <v>#NUM!</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row>
    <row r="50" spans="1:37" x14ac:dyDescent="0.25">
      <c r="A50" s="319"/>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row>
    <row r="51" spans="1:37" x14ac:dyDescent="0.25">
      <c r="A51" s="319"/>
      <c r="B51" s="275"/>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row>
    <row r="52" spans="1:37" x14ac:dyDescent="0.25">
      <c r="A52" s="319"/>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row>
    <row r="53" spans="1:37" x14ac:dyDescent="0.25">
      <c r="A53" s="319"/>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row>
    <row r="54" spans="1:37" x14ac:dyDescent="0.25">
      <c r="A54" s="319"/>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row>
    <row r="55" spans="1:37" x14ac:dyDescent="0.25">
      <c r="A55" s="319"/>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row>
    <row r="56" spans="1:37" x14ac:dyDescent="0.25">
      <c r="A56" s="319"/>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row>
    <row r="57" spans="1:37" x14ac:dyDescent="0.25">
      <c r="A57" s="319"/>
      <c r="B57" s="319"/>
      <c r="C57" s="319"/>
      <c r="D57" s="319"/>
      <c r="E57" s="319"/>
      <c r="F57" s="319"/>
      <c r="G57" s="319"/>
      <c r="H57" s="319"/>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row>
    <row r="58" spans="1:37" x14ac:dyDescent="0.25">
      <c r="A58" s="319"/>
      <c r="B58" s="319"/>
      <c r="C58" s="319"/>
      <c r="D58" s="319"/>
      <c r="E58" s="319"/>
      <c r="F58" s="319"/>
      <c r="G58" s="319"/>
      <c r="H58" s="319"/>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row>
    <row r="59" spans="1:37" x14ac:dyDescent="0.25">
      <c r="A59" s="319"/>
      <c r="B59" s="319"/>
      <c r="C59" s="319"/>
      <c r="D59" s="319"/>
      <c r="E59" s="319"/>
      <c r="F59" s="319"/>
      <c r="G59" s="319"/>
      <c r="H59" s="319"/>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row>
    <row r="60" spans="1:37" x14ac:dyDescent="0.25">
      <c r="A60" s="319"/>
      <c r="B60" s="319"/>
      <c r="C60" s="319"/>
      <c r="D60" s="319"/>
      <c r="E60" s="319"/>
      <c r="F60" s="319"/>
      <c r="G60" s="319"/>
      <c r="H60" s="319"/>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row>
    <row r="61" spans="1:37" x14ac:dyDescent="0.25">
      <c r="A61" s="319"/>
      <c r="B61" s="319"/>
      <c r="C61" s="319"/>
      <c r="D61" s="319"/>
      <c r="E61" s="319"/>
      <c r="F61" s="319"/>
      <c r="G61" s="319"/>
      <c r="H61" s="319"/>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row>
    <row r="62" spans="1:37" x14ac:dyDescent="0.25">
      <c r="A62" s="319"/>
      <c r="B62" s="319"/>
      <c r="C62" s="319"/>
      <c r="D62" s="319"/>
      <c r="E62" s="319"/>
      <c r="F62" s="319"/>
      <c r="G62" s="319"/>
      <c r="H62" s="319"/>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row>
    <row r="63" spans="1:37" x14ac:dyDescent="0.25">
      <c r="A63" s="319"/>
      <c r="B63" s="319"/>
      <c r="C63" s="319"/>
      <c r="D63" s="319"/>
      <c r="E63" s="319"/>
      <c r="F63" s="319"/>
      <c r="G63" s="319"/>
      <c r="H63" s="319"/>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row>
    <row r="64" spans="1:37" x14ac:dyDescent="0.25">
      <c r="A64" s="319"/>
      <c r="B64" s="319"/>
      <c r="C64" s="319"/>
      <c r="D64" s="319"/>
      <c r="E64" s="319"/>
      <c r="F64" s="319"/>
      <c r="G64" s="319"/>
      <c r="H64" s="319"/>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row>
    <row r="65" spans="1:37" x14ac:dyDescent="0.25">
      <c r="A65" s="319"/>
      <c r="B65" s="319"/>
      <c r="C65" s="319"/>
      <c r="D65" s="319"/>
      <c r="E65" s="319"/>
      <c r="F65" s="319"/>
      <c r="G65" s="319"/>
      <c r="H65" s="319"/>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row>
    <row r="66" spans="1:37" x14ac:dyDescent="0.25">
      <c r="A66" s="319"/>
      <c r="B66" s="319"/>
      <c r="C66" s="319"/>
      <c r="D66" s="319"/>
      <c r="E66" s="319"/>
      <c r="F66" s="319"/>
      <c r="G66" s="319"/>
      <c r="H66" s="319"/>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row>
    <row r="67" spans="1:37" x14ac:dyDescent="0.25">
      <c r="A67" s="319"/>
      <c r="B67" s="319"/>
      <c r="C67" s="319"/>
      <c r="D67" s="319"/>
      <c r="E67" s="319"/>
      <c r="F67" s="319"/>
      <c r="G67" s="319"/>
      <c r="H67" s="319"/>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row>
    <row r="68" spans="1:37" x14ac:dyDescent="0.25">
      <c r="A68" s="319"/>
      <c r="B68" s="319"/>
      <c r="C68" s="319"/>
      <c r="D68" s="319"/>
      <c r="E68" s="319"/>
      <c r="F68" s="319"/>
      <c r="G68" s="319"/>
      <c r="H68" s="319"/>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row>
    <row r="69" spans="1:37" x14ac:dyDescent="0.25">
      <c r="A69" s="319"/>
      <c r="B69" s="319"/>
      <c r="C69" s="319"/>
      <c r="D69" s="319"/>
      <c r="E69" s="319"/>
      <c r="F69" s="319"/>
      <c r="G69" s="319"/>
      <c r="H69" s="319"/>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row>
    <row r="70" spans="1:37" x14ac:dyDescent="0.25">
      <c r="A70" s="319"/>
      <c r="B70" s="319"/>
      <c r="C70" s="319"/>
      <c r="D70" s="319"/>
      <c r="E70" s="319"/>
      <c r="F70" s="319"/>
      <c r="G70" s="319"/>
      <c r="H70" s="319"/>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row>
    <row r="71" spans="1:37" x14ac:dyDescent="0.25">
      <c r="A71" s="319"/>
      <c r="B71" s="319"/>
      <c r="C71" s="319"/>
      <c r="D71" s="319"/>
      <c r="E71" s="319"/>
      <c r="F71" s="319"/>
      <c r="G71" s="319"/>
      <c r="H71" s="319"/>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row>
    <row r="72" spans="1:37" x14ac:dyDescent="0.25">
      <c r="A72" s="319"/>
      <c r="B72" s="319"/>
      <c r="C72" s="319"/>
      <c r="D72" s="319"/>
      <c r="E72" s="319"/>
      <c r="F72" s="319"/>
      <c r="G72" s="319"/>
      <c r="H72" s="319"/>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row>
    <row r="73" spans="1:37" x14ac:dyDescent="0.25">
      <c r="A73" s="319"/>
      <c r="B73" s="319"/>
      <c r="C73" s="319"/>
      <c r="D73" s="319"/>
      <c r="E73" s="319"/>
      <c r="F73" s="319"/>
      <c r="G73" s="319"/>
      <c r="H73" s="319"/>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row>
    <row r="74" spans="1:37" x14ac:dyDescent="0.25">
      <c r="A74" s="319"/>
      <c r="B74" s="319"/>
      <c r="C74" s="319"/>
      <c r="D74" s="319"/>
      <c r="E74" s="319"/>
      <c r="F74" s="319"/>
      <c r="G74" s="319"/>
      <c r="H74" s="319"/>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row>
    <row r="75" spans="1:37" x14ac:dyDescent="0.25">
      <c r="A75" s="319"/>
      <c r="B75" s="319"/>
      <c r="C75" s="319"/>
      <c r="D75" s="319"/>
      <c r="E75" s="319"/>
      <c r="F75" s="319"/>
      <c r="G75" s="319"/>
      <c r="H75" s="319"/>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row>
    <row r="76" spans="1:37" x14ac:dyDescent="0.25">
      <c r="A76" s="319"/>
      <c r="B76" s="319"/>
      <c r="C76" s="319"/>
      <c r="D76" s="319"/>
      <c r="E76" s="319"/>
      <c r="F76" s="319"/>
      <c r="G76" s="319"/>
      <c r="H76" s="319"/>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row>
    <row r="77" spans="1:37" x14ac:dyDescent="0.25">
      <c r="A77" s="319"/>
      <c r="B77" s="319"/>
      <c r="C77" s="319"/>
      <c r="D77" s="319"/>
      <c r="E77" s="319"/>
      <c r="F77" s="319"/>
      <c r="G77" s="319"/>
      <c r="H77" s="319"/>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row>
    <row r="78" spans="1:37" x14ac:dyDescent="0.25">
      <c r="A78" s="319"/>
      <c r="B78" s="319"/>
      <c r="C78" s="319"/>
      <c r="D78" s="319"/>
      <c r="E78" s="319"/>
      <c r="F78" s="319"/>
      <c r="G78" s="319"/>
      <c r="H78" s="319"/>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row>
    <row r="79" spans="1:37" x14ac:dyDescent="0.25">
      <c r="A79" s="319"/>
      <c r="B79" s="319"/>
      <c r="C79" s="319"/>
      <c r="D79" s="319"/>
      <c r="E79" s="319"/>
      <c r="F79" s="319"/>
      <c r="G79" s="319"/>
      <c r="H79" s="319"/>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row>
    <row r="80" spans="1:37" x14ac:dyDescent="0.25">
      <c r="A80" s="319"/>
      <c r="B80" s="319"/>
      <c r="C80" s="319"/>
      <c r="D80" s="319"/>
      <c r="E80" s="319"/>
      <c r="F80" s="319"/>
      <c r="G80" s="319"/>
      <c r="H80" s="319"/>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row>
    <row r="81" spans="1:37" x14ac:dyDescent="0.25">
      <c r="A81" s="319"/>
      <c r="B81" s="319"/>
      <c r="C81" s="319"/>
      <c r="D81" s="319"/>
      <c r="E81" s="319"/>
      <c r="F81" s="319"/>
      <c r="G81" s="319"/>
      <c r="H81" s="319"/>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row>
    <row r="82" spans="1:37" x14ac:dyDescent="0.25">
      <c r="A82" s="319"/>
      <c r="B82" s="319"/>
      <c r="C82" s="319"/>
      <c r="D82" s="319"/>
      <c r="E82" s="319"/>
      <c r="F82" s="319"/>
      <c r="G82" s="319"/>
      <c r="H82" s="319"/>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row>
    <row r="83" spans="1:37" x14ac:dyDescent="0.25">
      <c r="A83" s="319"/>
      <c r="B83" s="319"/>
      <c r="C83" s="319"/>
      <c r="D83" s="319"/>
      <c r="E83" s="319"/>
      <c r="F83" s="319"/>
      <c r="G83" s="319"/>
      <c r="H83" s="319"/>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row>
    <row r="84" spans="1:37" x14ac:dyDescent="0.25">
      <c r="A84" s="319"/>
      <c r="B84" s="319"/>
      <c r="C84" s="319"/>
      <c r="D84" s="319"/>
      <c r="E84" s="319"/>
      <c r="F84" s="319"/>
      <c r="G84" s="319"/>
      <c r="H84" s="319"/>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row>
    <row r="85" spans="1:37" x14ac:dyDescent="0.25">
      <c r="A85" s="319"/>
      <c r="B85" s="319"/>
      <c r="C85" s="319"/>
      <c r="D85" s="319"/>
      <c r="E85" s="319"/>
      <c r="F85" s="319"/>
      <c r="G85" s="319"/>
      <c r="H85" s="319"/>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row>
    <row r="86" spans="1:37" x14ac:dyDescent="0.25">
      <c r="A86" s="319"/>
      <c r="B86" s="319"/>
      <c r="C86" s="319"/>
      <c r="D86" s="319"/>
      <c r="E86" s="319"/>
      <c r="F86" s="319"/>
      <c r="G86" s="319"/>
      <c r="H86" s="319"/>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row>
    <row r="87" spans="1:37" x14ac:dyDescent="0.25">
      <c r="A87" s="319"/>
      <c r="B87" s="319"/>
      <c r="C87" s="319"/>
      <c r="D87" s="319"/>
      <c r="E87" s="319"/>
      <c r="F87" s="319"/>
      <c r="G87" s="319"/>
      <c r="H87" s="319"/>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row>
    <row r="88" spans="1:37" x14ac:dyDescent="0.25">
      <c r="A88" s="319"/>
      <c r="B88" s="319"/>
      <c r="C88" s="319"/>
      <c r="D88" s="319"/>
      <c r="E88" s="319"/>
      <c r="F88" s="319"/>
      <c r="G88" s="319"/>
      <c r="H88" s="319"/>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row>
    <row r="89" spans="1:37" x14ac:dyDescent="0.25">
      <c r="A89" s="319"/>
      <c r="B89" s="319"/>
      <c r="C89" s="319"/>
      <c r="D89" s="319"/>
      <c r="E89" s="319"/>
      <c r="F89" s="319"/>
      <c r="G89" s="319"/>
      <c r="H89" s="319"/>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row>
    <row r="90" spans="1:37" x14ac:dyDescent="0.25">
      <c r="A90" s="319"/>
      <c r="B90" s="319"/>
      <c r="C90" s="319"/>
      <c r="D90" s="319"/>
      <c r="E90" s="319"/>
      <c r="F90" s="319"/>
      <c r="G90" s="319"/>
      <c r="H90" s="319"/>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row>
    <row r="91" spans="1:37" x14ac:dyDescent="0.25">
      <c r="A91" s="319"/>
      <c r="B91" s="319"/>
      <c r="C91" s="319"/>
      <c r="D91" s="319"/>
      <c r="E91" s="319"/>
      <c r="F91" s="319"/>
      <c r="G91" s="319"/>
      <c r="H91" s="319"/>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row>
    <row r="92" spans="1:37" x14ac:dyDescent="0.25">
      <c r="A92" s="319"/>
      <c r="B92" s="319"/>
      <c r="C92" s="319"/>
      <c r="D92" s="319"/>
      <c r="E92" s="319"/>
      <c r="F92" s="319"/>
      <c r="G92" s="319"/>
      <c r="H92" s="319"/>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row>
    <row r="93" spans="1:37" x14ac:dyDescent="0.25">
      <c r="A93" s="319"/>
      <c r="B93" s="319"/>
      <c r="C93" s="319"/>
      <c r="D93" s="319"/>
      <c r="E93" s="319"/>
      <c r="F93" s="319"/>
      <c r="G93" s="319"/>
      <c r="H93" s="319"/>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row>
    <row r="94" spans="1:37" x14ac:dyDescent="0.25">
      <c r="A94" s="319"/>
      <c r="B94" s="319"/>
      <c r="C94" s="319"/>
      <c r="D94" s="319"/>
      <c r="E94" s="319"/>
      <c r="F94" s="319"/>
      <c r="G94" s="319"/>
      <c r="H94" s="319"/>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row>
    <row r="95" spans="1:37" x14ac:dyDescent="0.25">
      <c r="A95" s="319"/>
      <c r="B95" s="319"/>
      <c r="C95" s="319"/>
      <c r="D95" s="319"/>
      <c r="E95" s="319"/>
      <c r="F95" s="319"/>
      <c r="G95" s="319"/>
      <c r="H95" s="319"/>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row>
    <row r="96" spans="1:37" x14ac:dyDescent="0.25">
      <c r="A96" s="319"/>
      <c r="B96" s="319"/>
      <c r="C96" s="319"/>
      <c r="D96" s="319"/>
      <c r="E96" s="319"/>
      <c r="F96" s="319"/>
      <c r="G96" s="319"/>
      <c r="H96" s="319"/>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row>
    <row r="97" spans="1:37" x14ac:dyDescent="0.25">
      <c r="A97" s="319"/>
      <c r="B97" s="319"/>
      <c r="C97" s="319"/>
      <c r="D97" s="319"/>
      <c r="E97" s="319"/>
      <c r="F97" s="319"/>
      <c r="G97" s="319"/>
      <c r="H97" s="319"/>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row>
    <row r="98" spans="1:37" x14ac:dyDescent="0.25">
      <c r="A98" s="319"/>
      <c r="B98" s="319"/>
      <c r="C98" s="319"/>
      <c r="D98" s="319"/>
      <c r="E98" s="319"/>
      <c r="F98" s="319"/>
      <c r="G98" s="319"/>
      <c r="H98" s="319"/>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row>
    <row r="99" spans="1:37" x14ac:dyDescent="0.25">
      <c r="A99" s="319"/>
      <c r="B99" s="319"/>
      <c r="C99" s="319"/>
      <c r="D99" s="319"/>
      <c r="E99" s="319"/>
      <c r="F99" s="319"/>
      <c r="G99" s="319"/>
      <c r="H99" s="319"/>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row>
    <row r="100" spans="1:37" x14ac:dyDescent="0.25">
      <c r="A100" s="319"/>
      <c r="B100" s="319"/>
      <c r="C100" s="319"/>
      <c r="D100" s="319"/>
      <c r="E100" s="319"/>
      <c r="F100" s="319"/>
      <c r="G100" s="319"/>
      <c r="H100" s="319"/>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row>
    <row r="101" spans="1:37" x14ac:dyDescent="0.25">
      <c r="A101" s="319"/>
      <c r="B101" s="319"/>
      <c r="C101" s="319"/>
      <c r="D101" s="319"/>
      <c r="E101" s="319"/>
      <c r="F101" s="319"/>
      <c r="G101" s="319"/>
      <c r="H101" s="319"/>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row>
    <row r="102" spans="1:37" x14ac:dyDescent="0.25">
      <c r="A102" s="319"/>
      <c r="B102" s="319"/>
      <c r="C102" s="319"/>
      <c r="D102" s="319"/>
      <c r="E102" s="319"/>
      <c r="F102" s="319"/>
      <c r="G102" s="319"/>
      <c r="H102" s="319"/>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row>
    <row r="103" spans="1:37" x14ac:dyDescent="0.25">
      <c r="A103" s="319"/>
      <c r="B103" s="319"/>
      <c r="C103" s="319"/>
      <c r="D103" s="319"/>
      <c r="E103" s="319"/>
      <c r="F103" s="319"/>
      <c r="G103" s="319"/>
      <c r="H103" s="319"/>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row>
    <row r="104" spans="1:37" x14ac:dyDescent="0.25">
      <c r="A104" s="319"/>
      <c r="B104" s="319"/>
      <c r="C104" s="319"/>
      <c r="D104" s="319"/>
      <c r="E104" s="319"/>
      <c r="F104" s="319"/>
      <c r="G104" s="319"/>
      <c r="H104" s="319"/>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row>
    <row r="105" spans="1:37" x14ac:dyDescent="0.25">
      <c r="A105" s="319"/>
      <c r="B105" s="319"/>
      <c r="C105" s="319"/>
      <c r="D105" s="319"/>
      <c r="E105" s="319"/>
      <c r="F105" s="319"/>
      <c r="G105" s="319"/>
      <c r="H105" s="319"/>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row>
    <row r="106" spans="1:37" x14ac:dyDescent="0.25">
      <c r="A106" s="319"/>
      <c r="B106" s="319"/>
      <c r="C106" s="319"/>
      <c r="D106" s="319"/>
      <c r="E106" s="319"/>
      <c r="F106" s="319"/>
      <c r="G106" s="319"/>
      <c r="H106" s="319"/>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row>
    <row r="107" spans="1:37" x14ac:dyDescent="0.25">
      <c r="A107" s="319"/>
      <c r="B107" s="319"/>
      <c r="C107" s="319"/>
      <c r="D107" s="319"/>
      <c r="E107" s="319"/>
      <c r="F107" s="319"/>
      <c r="G107" s="319"/>
      <c r="H107" s="319"/>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row>
    <row r="108" spans="1:37" x14ac:dyDescent="0.25">
      <c r="A108" s="319"/>
      <c r="B108" s="319"/>
      <c r="C108" s="319"/>
      <c r="D108" s="319"/>
      <c r="E108" s="319"/>
      <c r="F108" s="319"/>
      <c r="G108" s="319"/>
      <c r="H108" s="319"/>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row>
    <row r="109" spans="1:37" x14ac:dyDescent="0.25">
      <c r="A109" s="319"/>
      <c r="B109" s="319"/>
      <c r="C109" s="319"/>
      <c r="D109" s="319"/>
      <c r="E109" s="319"/>
      <c r="F109" s="319"/>
      <c r="G109" s="319"/>
      <c r="H109" s="319"/>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row>
    <row r="110" spans="1:37" x14ac:dyDescent="0.25">
      <c r="A110" s="319"/>
      <c r="B110" s="319"/>
      <c r="C110" s="319"/>
      <c r="D110" s="319"/>
      <c r="E110" s="319"/>
      <c r="F110" s="319"/>
      <c r="G110" s="319"/>
      <c r="H110" s="319"/>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275"/>
      <c r="AK110" s="275"/>
    </row>
    <row r="111" spans="1:37" x14ac:dyDescent="0.25">
      <c r="A111" s="319"/>
      <c r="B111" s="319"/>
      <c r="C111" s="319"/>
      <c r="D111" s="319"/>
      <c r="E111" s="319"/>
      <c r="F111" s="319"/>
      <c r="G111" s="319"/>
      <c r="H111" s="319"/>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row>
    <row r="112" spans="1:37" x14ac:dyDescent="0.25">
      <c r="A112" s="319"/>
      <c r="B112" s="319"/>
      <c r="C112" s="319"/>
      <c r="D112" s="319"/>
      <c r="E112" s="319"/>
      <c r="F112" s="319"/>
      <c r="G112" s="319"/>
      <c r="H112" s="319"/>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row>
  </sheetData>
  <mergeCells count="4">
    <mergeCell ref="A1:AE1"/>
    <mergeCell ref="A13:B13"/>
    <mergeCell ref="A22:B22"/>
    <mergeCell ref="A26:V26"/>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388"/>
  <sheetViews>
    <sheetView workbookViewId="0">
      <selection activeCell="E11" sqref="E11"/>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281"/>
      <c r="B2" s="281"/>
      <c r="C2" s="281" t="s">
        <v>326</v>
      </c>
      <c r="D2" s="281" t="s">
        <v>327</v>
      </c>
      <c r="E2" s="281" t="s">
        <v>328</v>
      </c>
      <c r="F2" s="281" t="s">
        <v>329</v>
      </c>
      <c r="G2" t="s">
        <v>330</v>
      </c>
      <c r="H2" t="s">
        <v>331</v>
      </c>
      <c r="I2" t="s">
        <v>332</v>
      </c>
      <c r="J2" t="s">
        <v>333</v>
      </c>
      <c r="K2" t="s">
        <v>334</v>
      </c>
      <c r="L2" t="s">
        <v>335</v>
      </c>
      <c r="M2" t="s">
        <v>336</v>
      </c>
    </row>
    <row r="3" spans="1:51" x14ac:dyDescent="0.25">
      <c r="A3" s="281">
        <v>1</v>
      </c>
      <c r="B3" s="281">
        <v>2</v>
      </c>
      <c r="C3" s="281">
        <v>3</v>
      </c>
      <c r="D3" s="281">
        <v>4</v>
      </c>
      <c r="E3" s="281">
        <v>5</v>
      </c>
      <c r="F3" s="281">
        <v>6</v>
      </c>
      <c r="G3" s="281">
        <v>7</v>
      </c>
      <c r="H3" s="281">
        <v>8</v>
      </c>
      <c r="I3" s="281">
        <v>9</v>
      </c>
      <c r="J3" s="281">
        <v>10</v>
      </c>
      <c r="K3" s="281">
        <v>11</v>
      </c>
      <c r="L3" s="281">
        <v>12</v>
      </c>
      <c r="M3" s="281">
        <v>13</v>
      </c>
      <c r="Y3" t="s">
        <v>326</v>
      </c>
      <c r="Z3" t="s">
        <v>334</v>
      </c>
      <c r="AA3" s="282" t="s">
        <v>91</v>
      </c>
    </row>
    <row r="4" spans="1:51" ht="36.75" x14ac:dyDescent="0.25">
      <c r="A4" s="283" t="s">
        <v>337</v>
      </c>
      <c r="B4" s="283" t="s">
        <v>338</v>
      </c>
      <c r="C4" s="284" t="s">
        <v>326</v>
      </c>
      <c r="D4" s="284" t="s">
        <v>327</v>
      </c>
      <c r="E4" s="284" t="s">
        <v>328</v>
      </c>
      <c r="F4" s="284" t="s">
        <v>329</v>
      </c>
      <c r="G4" s="284" t="s">
        <v>330</v>
      </c>
      <c r="H4" s="284" t="s">
        <v>331</v>
      </c>
      <c r="I4" s="284" t="s">
        <v>332</v>
      </c>
      <c r="J4" s="284" t="s">
        <v>333</v>
      </c>
      <c r="K4" s="284" t="s">
        <v>339</v>
      </c>
      <c r="L4" s="284" t="s">
        <v>340</v>
      </c>
      <c r="M4" s="284" t="s">
        <v>341</v>
      </c>
      <c r="Y4" t="s">
        <v>327</v>
      </c>
      <c r="Z4" t="s">
        <v>335</v>
      </c>
      <c r="AA4" s="241" t="s">
        <v>342</v>
      </c>
      <c r="AN4" t="s">
        <v>343</v>
      </c>
    </row>
    <row r="5" spans="1:51" ht="22.5" x14ac:dyDescent="0.25">
      <c r="A5" s="282" t="s">
        <v>91</v>
      </c>
      <c r="B5" s="285">
        <v>85</v>
      </c>
      <c r="C5" s="51">
        <v>1.2</v>
      </c>
      <c r="D5" s="51">
        <v>1.3</v>
      </c>
      <c r="E5" s="51">
        <v>1.2</v>
      </c>
      <c r="F5" s="51">
        <v>1.1000000000000001</v>
      </c>
      <c r="G5" s="51">
        <v>1</v>
      </c>
      <c r="H5" s="51">
        <v>1</v>
      </c>
      <c r="I5" s="51">
        <v>0.9</v>
      </c>
      <c r="J5" s="51">
        <v>0.7</v>
      </c>
      <c r="K5" s="51">
        <v>0</v>
      </c>
      <c r="L5" s="51">
        <v>0.1</v>
      </c>
      <c r="M5" s="51">
        <v>0.2</v>
      </c>
      <c r="N5" t="s">
        <v>344</v>
      </c>
      <c r="S5" s="286"/>
      <c r="T5" s="286"/>
      <c r="Y5" t="s">
        <v>328</v>
      </c>
      <c r="Z5" t="s">
        <v>336</v>
      </c>
      <c r="AA5" s="287" t="s">
        <v>345</v>
      </c>
      <c r="AN5" s="288" t="s">
        <v>346</v>
      </c>
    </row>
    <row r="6" spans="1:51" ht="14.45" customHeight="1" x14ac:dyDescent="0.25">
      <c r="A6" s="241" t="s">
        <v>342</v>
      </c>
      <c r="B6" s="285">
        <v>85</v>
      </c>
      <c r="C6" s="51">
        <v>1.2</v>
      </c>
      <c r="D6" s="51">
        <v>1.3</v>
      </c>
      <c r="E6" s="51">
        <v>1.2</v>
      </c>
      <c r="F6" s="51">
        <v>1.1000000000000001</v>
      </c>
      <c r="G6" s="51">
        <v>1</v>
      </c>
      <c r="H6" s="51">
        <v>1</v>
      </c>
      <c r="I6" s="51">
        <v>0.9</v>
      </c>
      <c r="J6" s="51">
        <v>0.7</v>
      </c>
      <c r="K6" s="51">
        <v>0</v>
      </c>
      <c r="L6" s="51">
        <v>0.1</v>
      </c>
      <c r="M6" s="51">
        <v>0.2</v>
      </c>
      <c r="N6" t="s">
        <v>344</v>
      </c>
      <c r="S6" s="286"/>
      <c r="T6" s="286"/>
      <c r="Y6" t="s">
        <v>329</v>
      </c>
      <c r="AA6" s="287" t="s">
        <v>347</v>
      </c>
      <c r="AN6" s="441" t="s">
        <v>326</v>
      </c>
      <c r="AO6" s="435" t="s">
        <v>327</v>
      </c>
      <c r="AP6" s="435" t="s">
        <v>328</v>
      </c>
      <c r="AQ6" s="435" t="s">
        <v>329</v>
      </c>
      <c r="AR6" s="435" t="s">
        <v>330</v>
      </c>
      <c r="AS6" s="435" t="s">
        <v>331</v>
      </c>
      <c r="AT6" s="435" t="s">
        <v>332</v>
      </c>
      <c r="AU6" s="437" t="s">
        <v>333</v>
      </c>
    </row>
    <row r="7" spans="1:51" ht="22.5" x14ac:dyDescent="0.25">
      <c r="A7" s="287" t="s">
        <v>345</v>
      </c>
      <c r="B7" s="285">
        <v>95</v>
      </c>
      <c r="C7" s="51">
        <v>1.1000000000000001</v>
      </c>
      <c r="D7" s="51">
        <v>1.3</v>
      </c>
      <c r="E7" s="51">
        <v>1.2</v>
      </c>
      <c r="F7" s="51">
        <v>1.1000000000000001</v>
      </c>
      <c r="G7" s="51">
        <v>1</v>
      </c>
      <c r="H7" s="51">
        <v>1</v>
      </c>
      <c r="I7" s="51">
        <v>0.9</v>
      </c>
      <c r="J7" s="51">
        <v>0.8</v>
      </c>
      <c r="K7" s="51">
        <v>0</v>
      </c>
      <c r="L7" s="51">
        <v>0.3</v>
      </c>
      <c r="M7" s="51">
        <v>0.5</v>
      </c>
      <c r="N7" t="s">
        <v>348</v>
      </c>
      <c r="T7" s="286"/>
      <c r="Y7" t="s">
        <v>330</v>
      </c>
      <c r="AA7" s="287" t="s">
        <v>349</v>
      </c>
      <c r="AN7" s="442"/>
      <c r="AO7" s="436"/>
      <c r="AP7" s="436"/>
      <c r="AQ7" s="436"/>
      <c r="AR7" s="436"/>
      <c r="AS7" s="436"/>
      <c r="AT7" s="436"/>
      <c r="AU7" s="438"/>
      <c r="AV7" s="289" t="s">
        <v>339</v>
      </c>
      <c r="AW7" s="289" t="s">
        <v>340</v>
      </c>
      <c r="AX7" s="439" t="s">
        <v>341</v>
      </c>
      <c r="AY7" s="440"/>
    </row>
    <row r="8" spans="1:51" ht="22.5" x14ac:dyDescent="0.25">
      <c r="A8" s="287" t="s">
        <v>347</v>
      </c>
      <c r="B8" s="285">
        <v>74</v>
      </c>
      <c r="C8" s="51">
        <v>1</v>
      </c>
      <c r="D8" s="51">
        <v>1.1000000000000001</v>
      </c>
      <c r="E8" s="51">
        <v>1</v>
      </c>
      <c r="F8" s="51">
        <v>1</v>
      </c>
      <c r="G8" s="51">
        <v>1</v>
      </c>
      <c r="H8" s="51">
        <v>0.9</v>
      </c>
      <c r="I8" s="51">
        <v>0.9</v>
      </c>
      <c r="J8" s="51">
        <v>0.9</v>
      </c>
      <c r="K8" s="51">
        <v>0</v>
      </c>
      <c r="L8" s="51">
        <v>0.1</v>
      </c>
      <c r="M8" s="51">
        <v>0.2</v>
      </c>
      <c r="N8" t="s">
        <v>350</v>
      </c>
      <c r="T8" s="286"/>
      <c r="Y8" t="s">
        <v>331</v>
      </c>
      <c r="AA8" s="287" t="s">
        <v>351</v>
      </c>
      <c r="AM8" s="66"/>
      <c r="AN8" s="429">
        <v>1.1000000000000001</v>
      </c>
      <c r="AO8" s="425">
        <v>1.3</v>
      </c>
      <c r="AP8" s="425">
        <v>1.2</v>
      </c>
      <c r="AQ8" s="425">
        <v>1.1000000000000001</v>
      </c>
      <c r="AR8" s="425">
        <v>1</v>
      </c>
      <c r="AS8" s="425">
        <v>1</v>
      </c>
      <c r="AT8" s="425">
        <v>0.9</v>
      </c>
      <c r="AU8" s="427">
        <v>0.8</v>
      </c>
      <c r="AV8" s="429">
        <v>0</v>
      </c>
      <c r="AW8" s="425">
        <v>0.3</v>
      </c>
      <c r="AX8" s="427">
        <v>0.5</v>
      </c>
    </row>
    <row r="9" spans="1:51" ht="23.25" x14ac:dyDescent="0.25">
      <c r="A9" s="287" t="s">
        <v>349</v>
      </c>
      <c r="B9" s="285">
        <v>81</v>
      </c>
      <c r="C9" s="51">
        <v>1.1000000000000001</v>
      </c>
      <c r="D9" s="51">
        <v>1.3</v>
      </c>
      <c r="E9" s="51">
        <v>1.2</v>
      </c>
      <c r="F9" s="51">
        <v>1.1000000000000001</v>
      </c>
      <c r="G9" s="51">
        <v>1</v>
      </c>
      <c r="H9" s="51">
        <v>1</v>
      </c>
      <c r="I9" s="51">
        <v>0.9</v>
      </c>
      <c r="J9" s="51">
        <v>0.8</v>
      </c>
      <c r="K9" s="51">
        <v>0</v>
      </c>
      <c r="L9" s="51">
        <v>0.3</v>
      </c>
      <c r="M9" s="51">
        <v>0.5</v>
      </c>
      <c r="N9" t="s">
        <v>350</v>
      </c>
      <c r="T9" s="286"/>
      <c r="Y9" t="s">
        <v>332</v>
      </c>
      <c r="AA9" s="287" t="s">
        <v>352</v>
      </c>
      <c r="AM9" s="290" t="s">
        <v>353</v>
      </c>
      <c r="AN9" s="430"/>
      <c r="AO9" s="426"/>
      <c r="AP9" s="426"/>
      <c r="AQ9" s="426"/>
      <c r="AR9" s="426"/>
      <c r="AS9" s="426"/>
      <c r="AT9" s="426"/>
      <c r="AU9" s="428"/>
      <c r="AV9" s="430"/>
      <c r="AW9" s="426"/>
      <c r="AX9" s="428"/>
    </row>
    <row r="10" spans="1:51" ht="23.25" x14ac:dyDescent="0.25">
      <c r="A10" s="287" t="s">
        <v>351</v>
      </c>
      <c r="B10" s="285">
        <v>88</v>
      </c>
      <c r="C10" s="51">
        <v>1.2</v>
      </c>
      <c r="D10" s="51">
        <v>1.3</v>
      </c>
      <c r="E10" s="51">
        <v>1.2</v>
      </c>
      <c r="F10" s="51">
        <v>1.1000000000000001</v>
      </c>
      <c r="G10" s="51">
        <v>1</v>
      </c>
      <c r="H10" s="51">
        <v>1</v>
      </c>
      <c r="I10" s="51">
        <v>0.9</v>
      </c>
      <c r="J10" s="51">
        <v>0.7</v>
      </c>
      <c r="K10" s="51">
        <v>0</v>
      </c>
      <c r="L10" s="51">
        <v>0.1</v>
      </c>
      <c r="M10" s="51">
        <v>0.2</v>
      </c>
      <c r="N10" t="s">
        <v>350</v>
      </c>
      <c r="T10" s="286"/>
      <c r="Y10" t="s">
        <v>333</v>
      </c>
      <c r="AA10" s="287" t="s">
        <v>354</v>
      </c>
      <c r="AM10" s="290" t="s">
        <v>355</v>
      </c>
      <c r="AN10" s="429">
        <v>0.9</v>
      </c>
      <c r="AO10" s="425">
        <v>1.1000000000000001</v>
      </c>
      <c r="AP10" s="425">
        <v>1.1000000000000001</v>
      </c>
      <c r="AQ10" s="425">
        <v>0.9</v>
      </c>
      <c r="AR10" s="425">
        <v>1</v>
      </c>
      <c r="AS10" s="425">
        <v>1</v>
      </c>
      <c r="AT10" s="425">
        <v>1.2</v>
      </c>
      <c r="AU10" s="427">
        <v>1.2</v>
      </c>
      <c r="AV10" s="429">
        <v>0</v>
      </c>
      <c r="AW10" s="425">
        <v>0</v>
      </c>
      <c r="AX10" s="427">
        <v>0.1</v>
      </c>
    </row>
    <row r="11" spans="1:51" ht="22.5" x14ac:dyDescent="0.25">
      <c r="A11" s="287" t="s">
        <v>352</v>
      </c>
      <c r="B11" s="285">
        <v>97</v>
      </c>
      <c r="C11" s="51">
        <v>1.1000000000000001</v>
      </c>
      <c r="D11" s="51">
        <v>1.3</v>
      </c>
      <c r="E11" s="51">
        <v>1.2</v>
      </c>
      <c r="F11" s="51">
        <v>1.1000000000000001</v>
      </c>
      <c r="G11" s="51">
        <v>1</v>
      </c>
      <c r="H11" s="51">
        <v>1</v>
      </c>
      <c r="I11" s="51">
        <v>0.9</v>
      </c>
      <c r="J11" s="51">
        <v>0.8</v>
      </c>
      <c r="K11" s="51">
        <v>0</v>
      </c>
      <c r="L11" s="51">
        <v>0.3</v>
      </c>
      <c r="M11" s="51">
        <v>0.5</v>
      </c>
      <c r="N11" t="s">
        <v>350</v>
      </c>
      <c r="T11" s="286"/>
      <c r="AA11" s="287" t="s">
        <v>356</v>
      </c>
      <c r="AN11" s="430"/>
      <c r="AO11" s="426"/>
      <c r="AP11" s="426"/>
      <c r="AQ11" s="426"/>
      <c r="AR11" s="426"/>
      <c r="AS11" s="426"/>
      <c r="AT11" s="426"/>
      <c r="AU11" s="428"/>
      <c r="AV11" s="430"/>
      <c r="AW11" s="426"/>
      <c r="AX11" s="428"/>
    </row>
    <row r="12" spans="1:51" ht="30" x14ac:dyDescent="0.25">
      <c r="A12" s="287" t="s">
        <v>354</v>
      </c>
      <c r="B12" s="285">
        <v>100</v>
      </c>
      <c r="C12" s="51">
        <v>1.1000000000000001</v>
      </c>
      <c r="D12" s="51">
        <v>1.2</v>
      </c>
      <c r="E12" s="51">
        <v>1.1000000000000001</v>
      </c>
      <c r="F12" s="51">
        <v>1.1000000000000001</v>
      </c>
      <c r="G12" s="51">
        <v>1</v>
      </c>
      <c r="H12" s="51">
        <v>1</v>
      </c>
      <c r="I12" s="51">
        <v>1</v>
      </c>
      <c r="J12" s="51">
        <v>0.9</v>
      </c>
      <c r="K12" s="51">
        <v>0</v>
      </c>
      <c r="L12" s="51">
        <v>0.1</v>
      </c>
      <c r="M12" s="51">
        <v>0.3</v>
      </c>
      <c r="N12" t="s">
        <v>350</v>
      </c>
      <c r="T12" s="286"/>
      <c r="AA12" s="287" t="s">
        <v>357</v>
      </c>
      <c r="AM12" s="66" t="s">
        <v>358</v>
      </c>
      <c r="AN12" s="429">
        <v>1.1000000000000001</v>
      </c>
      <c r="AO12" s="425">
        <v>1.3</v>
      </c>
      <c r="AP12" s="425">
        <v>1.1000000000000001</v>
      </c>
      <c r="AQ12" s="425">
        <v>1.1000000000000001</v>
      </c>
      <c r="AR12" s="425">
        <v>1</v>
      </c>
      <c r="AS12" s="425">
        <v>1</v>
      </c>
      <c r="AT12" s="425">
        <v>0.9</v>
      </c>
      <c r="AU12" s="427">
        <v>0.8</v>
      </c>
      <c r="AV12" s="429">
        <v>0</v>
      </c>
      <c r="AW12" s="425">
        <v>0.1</v>
      </c>
      <c r="AX12" s="427">
        <v>0.2</v>
      </c>
    </row>
    <row r="13" spans="1:51" x14ac:dyDescent="0.25">
      <c r="A13" s="287" t="s">
        <v>356</v>
      </c>
      <c r="B13" s="285">
        <f t="shared" ref="B13:M13" si="0">MIN(B7:B12)</f>
        <v>74</v>
      </c>
      <c r="C13" s="51">
        <f t="shared" si="0"/>
        <v>1</v>
      </c>
      <c r="D13" s="51">
        <f t="shared" si="0"/>
        <v>1.1000000000000001</v>
      </c>
      <c r="E13" s="51">
        <f t="shared" si="0"/>
        <v>1</v>
      </c>
      <c r="F13" s="51">
        <f t="shared" si="0"/>
        <v>1</v>
      </c>
      <c r="G13" s="51">
        <f t="shared" si="0"/>
        <v>1</v>
      </c>
      <c r="H13" s="51">
        <f t="shared" si="0"/>
        <v>0.9</v>
      </c>
      <c r="I13" s="51">
        <f t="shared" si="0"/>
        <v>0.9</v>
      </c>
      <c r="J13" s="51">
        <f t="shared" si="0"/>
        <v>0.7</v>
      </c>
      <c r="K13" s="51">
        <f t="shared" si="0"/>
        <v>0</v>
      </c>
      <c r="L13" s="51">
        <f t="shared" si="0"/>
        <v>0.1</v>
      </c>
      <c r="M13" s="51">
        <f t="shared" si="0"/>
        <v>0.2</v>
      </c>
      <c r="N13" t="s">
        <v>359</v>
      </c>
      <c r="T13" s="286"/>
      <c r="AA13" s="287" t="s">
        <v>360</v>
      </c>
      <c r="AN13" s="430"/>
      <c r="AO13" s="426"/>
      <c r="AP13" s="426"/>
      <c r="AQ13" s="426"/>
      <c r="AR13" s="426"/>
      <c r="AS13" s="426"/>
      <c r="AT13" s="426"/>
      <c r="AU13" s="428"/>
      <c r="AV13" s="430"/>
      <c r="AW13" s="426"/>
      <c r="AX13" s="428"/>
    </row>
    <row r="14" spans="1:51" ht="14.45" customHeight="1" x14ac:dyDescent="0.25">
      <c r="A14" s="287" t="s">
        <v>361</v>
      </c>
      <c r="B14" s="51"/>
      <c r="C14" s="51"/>
      <c r="D14" s="51"/>
      <c r="E14" s="51"/>
      <c r="F14" s="51"/>
      <c r="G14" s="51"/>
      <c r="H14" s="51"/>
      <c r="I14" s="51"/>
      <c r="J14" s="51"/>
      <c r="K14" s="51"/>
      <c r="L14" s="51"/>
      <c r="M14" s="51"/>
      <c r="AM14" s="66" t="s">
        <v>362</v>
      </c>
      <c r="AN14" s="429">
        <v>1</v>
      </c>
      <c r="AO14" s="425">
        <v>1.2</v>
      </c>
      <c r="AP14" s="425">
        <v>1.2</v>
      </c>
      <c r="AQ14" s="425">
        <v>1</v>
      </c>
      <c r="AR14" s="425">
        <v>1</v>
      </c>
      <c r="AS14" s="425">
        <v>1</v>
      </c>
      <c r="AT14" s="425">
        <v>1.2</v>
      </c>
      <c r="AU14" s="427">
        <v>1</v>
      </c>
      <c r="AV14" s="429">
        <v>0</v>
      </c>
      <c r="AW14" s="425">
        <v>0.1</v>
      </c>
      <c r="AX14" s="427">
        <v>0.2</v>
      </c>
    </row>
    <row r="15" spans="1:51" x14ac:dyDescent="0.25">
      <c r="A15" s="287" t="s">
        <v>363</v>
      </c>
      <c r="B15" s="51"/>
      <c r="C15" s="51"/>
      <c r="D15" s="51"/>
      <c r="E15" s="51"/>
      <c r="F15" s="51"/>
      <c r="G15" s="51"/>
      <c r="H15" s="51"/>
      <c r="I15" s="51"/>
      <c r="J15" s="51"/>
      <c r="K15" s="51"/>
      <c r="L15" s="51"/>
      <c r="M15" s="51"/>
      <c r="AM15" s="66"/>
      <c r="AN15" s="430"/>
      <c r="AO15" s="426"/>
      <c r="AP15" s="426"/>
      <c r="AQ15" s="426"/>
      <c r="AR15" s="426"/>
      <c r="AS15" s="426"/>
      <c r="AT15" s="426"/>
      <c r="AU15" s="428"/>
      <c r="AV15" s="430"/>
      <c r="AW15" s="426"/>
      <c r="AX15" s="428"/>
    </row>
    <row r="16" spans="1:51" x14ac:dyDescent="0.25">
      <c r="A16" s="287" t="s">
        <v>360</v>
      </c>
      <c r="B16" s="51"/>
      <c r="C16" s="51"/>
      <c r="D16" s="51"/>
      <c r="E16" s="51"/>
      <c r="F16" s="51"/>
      <c r="G16" s="51"/>
      <c r="H16" s="51"/>
      <c r="I16" s="51"/>
      <c r="J16" s="51"/>
      <c r="K16" s="51"/>
      <c r="L16" s="51"/>
      <c r="M16" s="51"/>
      <c r="AM16" s="66" t="s">
        <v>364</v>
      </c>
      <c r="AN16" s="429">
        <v>1.2</v>
      </c>
      <c r="AO16" s="425">
        <v>1.3</v>
      </c>
      <c r="AP16" s="425">
        <v>1.2</v>
      </c>
      <c r="AQ16" s="425">
        <v>1.1000000000000001</v>
      </c>
      <c r="AR16" s="425">
        <v>1</v>
      </c>
      <c r="AS16" s="425">
        <v>1</v>
      </c>
      <c r="AT16" s="425">
        <v>0.9</v>
      </c>
      <c r="AU16" s="427">
        <v>0.7</v>
      </c>
      <c r="AV16" s="429">
        <v>0</v>
      </c>
      <c r="AW16" s="425">
        <v>0.1</v>
      </c>
      <c r="AX16" s="427">
        <v>0.2</v>
      </c>
    </row>
    <row r="17" spans="1:50" x14ac:dyDescent="0.25">
      <c r="A17" s="287"/>
      <c r="B17" s="51"/>
      <c r="C17" s="51"/>
      <c r="D17" s="51"/>
      <c r="E17" s="51"/>
      <c r="F17" s="51"/>
      <c r="G17" s="51"/>
      <c r="H17" s="51"/>
      <c r="I17" s="51"/>
      <c r="J17" s="51"/>
      <c r="K17" s="51"/>
      <c r="L17" s="51"/>
      <c r="M17" s="51"/>
      <c r="AN17" s="430"/>
      <c r="AO17" s="426"/>
      <c r="AP17" s="426"/>
      <c r="AQ17" s="426"/>
      <c r="AR17" s="426"/>
      <c r="AS17" s="426"/>
      <c r="AT17" s="426"/>
      <c r="AU17" s="428"/>
      <c r="AV17" s="430"/>
      <c r="AW17" s="426"/>
      <c r="AX17" s="428"/>
    </row>
    <row r="18" spans="1:50" ht="45" x14ac:dyDescent="0.25">
      <c r="B18" s="66" t="s">
        <v>365</v>
      </c>
      <c r="AM18" s="66" t="s">
        <v>366</v>
      </c>
      <c r="AN18" s="429">
        <v>1.2</v>
      </c>
      <c r="AO18" s="425">
        <v>1.3</v>
      </c>
      <c r="AP18" s="425">
        <v>1.2</v>
      </c>
      <c r="AQ18" s="425">
        <v>1.1000000000000001</v>
      </c>
      <c r="AR18" s="425">
        <v>1</v>
      </c>
      <c r="AS18" s="425">
        <v>1</v>
      </c>
      <c r="AT18" s="425">
        <v>1.1000000000000001</v>
      </c>
      <c r="AU18" s="427">
        <v>0.9</v>
      </c>
      <c r="AV18" s="429">
        <v>0</v>
      </c>
      <c r="AW18" s="425">
        <v>0.1</v>
      </c>
      <c r="AX18" s="427">
        <v>0.2</v>
      </c>
    </row>
    <row r="19" spans="1:50" x14ac:dyDescent="0.25">
      <c r="AM19" s="66"/>
      <c r="AN19" s="433"/>
      <c r="AO19" s="431"/>
      <c r="AP19" s="431"/>
      <c r="AQ19" s="431"/>
      <c r="AR19" s="431"/>
      <c r="AS19" s="431"/>
      <c r="AT19" s="431"/>
      <c r="AU19" s="432"/>
      <c r="AV19" s="433"/>
      <c r="AW19" s="431"/>
      <c r="AX19" s="432"/>
    </row>
    <row r="20" spans="1:50" x14ac:dyDescent="0.25">
      <c r="F20">
        <f>B7*1.7</f>
        <v>161.5</v>
      </c>
      <c r="AM20" s="66"/>
      <c r="AN20" s="433"/>
      <c r="AO20" s="431"/>
      <c r="AP20" s="431"/>
      <c r="AQ20" s="431"/>
      <c r="AR20" s="431"/>
      <c r="AS20" s="431"/>
      <c r="AT20" s="431"/>
      <c r="AU20" s="432"/>
      <c r="AV20" s="433"/>
      <c r="AW20" s="431"/>
      <c r="AX20" s="432"/>
    </row>
    <row r="21" spans="1:50" x14ac:dyDescent="0.25">
      <c r="AM21" s="66"/>
      <c r="AN21" s="433"/>
      <c r="AO21" s="431"/>
      <c r="AP21" s="431"/>
      <c r="AQ21" s="431"/>
      <c r="AR21" s="431"/>
      <c r="AS21" s="431"/>
      <c r="AT21" s="431"/>
      <c r="AU21" s="432"/>
      <c r="AV21" s="433"/>
      <c r="AW21" s="431"/>
      <c r="AX21" s="432"/>
    </row>
    <row r="22" spans="1:50" x14ac:dyDescent="0.25">
      <c r="AM22" s="66"/>
      <c r="AN22" s="433"/>
      <c r="AO22" s="431"/>
      <c r="AP22" s="431"/>
      <c r="AQ22" s="431"/>
      <c r="AR22" s="431"/>
      <c r="AS22" s="431"/>
      <c r="AT22" s="431"/>
      <c r="AU22" s="432"/>
      <c r="AV22" s="433"/>
      <c r="AW22" s="431"/>
      <c r="AX22" s="432"/>
    </row>
    <row r="23" spans="1:50" x14ac:dyDescent="0.25">
      <c r="A23" s="281"/>
      <c r="B23" s="281"/>
      <c r="C23" s="281"/>
      <c r="D23" s="291"/>
      <c r="E23" s="291"/>
      <c r="F23" s="291"/>
      <c r="G23" s="291"/>
      <c r="H23" s="291"/>
      <c r="I23" s="291"/>
      <c r="J23" s="291"/>
      <c r="K23" s="291"/>
      <c r="L23" s="291"/>
      <c r="M23" s="291"/>
      <c r="N23" s="291"/>
      <c r="O23" s="291"/>
      <c r="P23" s="291"/>
      <c r="Q23" s="291"/>
      <c r="AN23" s="430"/>
      <c r="AO23" s="426"/>
      <c r="AP23" s="426"/>
      <c r="AQ23" s="426"/>
      <c r="AR23" s="426"/>
      <c r="AS23" s="426"/>
      <c r="AT23" s="426"/>
      <c r="AU23" s="428"/>
      <c r="AV23" s="430"/>
      <c r="AW23" s="426"/>
      <c r="AX23" s="428"/>
    </row>
    <row r="24" spans="1:50" ht="45" x14ac:dyDescent="0.25">
      <c r="A24" s="281"/>
      <c r="D24" s="241" t="s">
        <v>367</v>
      </c>
      <c r="E24" s="241" t="s">
        <v>368</v>
      </c>
      <c r="F24" s="241" t="s">
        <v>369</v>
      </c>
      <c r="G24" s="281"/>
      <c r="H24" s="434"/>
      <c r="I24" s="434"/>
      <c r="J24" s="434"/>
      <c r="K24" s="434"/>
      <c r="O24" s="51" t="s">
        <v>370</v>
      </c>
      <c r="P24" s="292" t="s">
        <v>371</v>
      </c>
      <c r="Q24" t="s">
        <v>372</v>
      </c>
      <c r="AM24" s="66" t="s">
        <v>373</v>
      </c>
      <c r="AN24" s="429">
        <v>1.2</v>
      </c>
      <c r="AO24" s="425">
        <v>1.3</v>
      </c>
      <c r="AP24" s="425">
        <v>1.2</v>
      </c>
      <c r="AQ24" s="425">
        <v>1.1000000000000001</v>
      </c>
      <c r="AR24" s="425">
        <v>1</v>
      </c>
      <c r="AS24" s="425">
        <v>1</v>
      </c>
      <c r="AT24" s="425">
        <v>0.9</v>
      </c>
      <c r="AU24" s="427">
        <v>0.7</v>
      </c>
      <c r="AV24" s="429">
        <v>0</v>
      </c>
      <c r="AW24" s="425">
        <v>0.1</v>
      </c>
      <c r="AX24" s="427">
        <v>0.2</v>
      </c>
    </row>
    <row r="25" spans="1:50" x14ac:dyDescent="0.25">
      <c r="A25" s="281"/>
      <c r="D25" s="241" t="s">
        <v>374</v>
      </c>
      <c r="E25" s="293">
        <f>B5*J5</f>
        <v>59.499999999999993</v>
      </c>
      <c r="F25" s="293">
        <f>B5*(D5+M5)</f>
        <v>127.5</v>
      </c>
      <c r="G25" s="281"/>
      <c r="H25" s="294"/>
      <c r="I25" s="294"/>
      <c r="J25" s="294"/>
      <c r="K25" s="294"/>
      <c r="L25" s="295" t="s">
        <v>375</v>
      </c>
      <c r="M25" s="296"/>
      <c r="N25" s="296"/>
      <c r="O25" s="296"/>
      <c r="P25" s="297"/>
      <c r="AN25" s="430"/>
      <c r="AO25" s="426"/>
      <c r="AP25" s="426"/>
      <c r="AQ25" s="426"/>
      <c r="AR25" s="426"/>
      <c r="AS25" s="426"/>
      <c r="AT25" s="426"/>
      <c r="AU25" s="428"/>
      <c r="AV25" s="430"/>
      <c r="AW25" s="426"/>
      <c r="AX25" s="428"/>
    </row>
    <row r="26" spans="1:50" ht="33.75" x14ac:dyDescent="0.25">
      <c r="A26" s="281"/>
      <c r="D26" s="241" t="s">
        <v>376</v>
      </c>
      <c r="E26" s="293">
        <f>MIN(B12,B9,B11)*J10</f>
        <v>56.699999999999996</v>
      </c>
      <c r="F26" s="293">
        <f>MAX(B12,B9,B11)*(D9+M9)</f>
        <v>180</v>
      </c>
      <c r="G26" s="281"/>
      <c r="H26" s="281"/>
      <c r="I26" s="281"/>
      <c r="J26" s="281"/>
      <c r="K26" s="281"/>
      <c r="L26" s="51"/>
      <c r="M26" s="51" t="s">
        <v>377</v>
      </c>
      <c r="N26" s="51" t="s">
        <v>378</v>
      </c>
      <c r="O26" s="298" t="s">
        <v>379</v>
      </c>
      <c r="P26" s="299"/>
      <c r="AM26" s="66" t="s">
        <v>380</v>
      </c>
      <c r="AN26" s="429">
        <v>1.1000000000000001</v>
      </c>
      <c r="AO26" s="425">
        <v>1.2</v>
      </c>
      <c r="AP26" s="425">
        <v>1.1000000000000001</v>
      </c>
      <c r="AQ26" s="425">
        <v>1</v>
      </c>
      <c r="AR26" s="425">
        <v>1</v>
      </c>
      <c r="AS26" s="425">
        <v>1</v>
      </c>
      <c r="AT26" s="425">
        <v>1.1000000000000001</v>
      </c>
      <c r="AU26" s="427">
        <v>0.9</v>
      </c>
      <c r="AV26" s="429">
        <v>0</v>
      </c>
      <c r="AW26" s="425">
        <v>0.1</v>
      </c>
      <c r="AX26" s="427">
        <v>0.2</v>
      </c>
    </row>
    <row r="27" spans="1:50" ht="45" x14ac:dyDescent="0.25">
      <c r="A27" s="281"/>
      <c r="D27" s="241" t="s">
        <v>381</v>
      </c>
      <c r="E27" s="293">
        <f>MIN(B7,B8,B10)*J10</f>
        <v>51.8</v>
      </c>
      <c r="F27" s="293">
        <f>MAX(B7,B8,B10)*(D7+M7)</f>
        <v>171</v>
      </c>
      <c r="G27" s="281"/>
      <c r="H27" s="281"/>
      <c r="I27" s="281"/>
      <c r="J27" s="281"/>
      <c r="K27" s="281"/>
      <c r="L27" s="51" t="s">
        <v>382</v>
      </c>
      <c r="M27" s="51">
        <v>70</v>
      </c>
      <c r="N27" s="51">
        <v>70</v>
      </c>
      <c r="O27" s="285">
        <f t="shared" ref="O27:O32" si="1">0.85*N27</f>
        <v>59.5</v>
      </c>
      <c r="P27" s="285"/>
      <c r="AN27" s="430"/>
      <c r="AO27" s="426"/>
      <c r="AP27" s="426"/>
      <c r="AQ27" s="426"/>
      <c r="AR27" s="426"/>
      <c r="AS27" s="426"/>
      <c r="AT27" s="426"/>
      <c r="AU27" s="428"/>
      <c r="AV27" s="430"/>
      <c r="AW27" s="426"/>
      <c r="AX27" s="428"/>
    </row>
    <row r="28" spans="1:50" ht="20.100000000000001" customHeight="1" x14ac:dyDescent="0.25">
      <c r="A28" s="281"/>
      <c r="D28" s="281"/>
      <c r="E28" s="281"/>
      <c r="F28" s="281"/>
      <c r="G28" s="281"/>
      <c r="H28" s="281"/>
      <c r="I28" s="281"/>
      <c r="J28" s="281"/>
      <c r="K28" s="281"/>
      <c r="L28" s="51" t="s">
        <v>383</v>
      </c>
      <c r="M28" s="51">
        <v>110</v>
      </c>
      <c r="N28" s="51">
        <v>110</v>
      </c>
      <c r="O28" s="285">
        <f t="shared" si="1"/>
        <v>93.5</v>
      </c>
      <c r="P28" s="285"/>
      <c r="AM28" s="66" t="s">
        <v>384</v>
      </c>
      <c r="AN28" s="429">
        <v>1.2</v>
      </c>
      <c r="AO28" s="425">
        <v>1.4</v>
      </c>
      <c r="AP28" s="425">
        <v>1.2</v>
      </c>
      <c r="AQ28" s="425">
        <v>1.1000000000000001</v>
      </c>
      <c r="AR28" s="425">
        <v>1</v>
      </c>
      <c r="AS28" s="425">
        <v>1</v>
      </c>
      <c r="AT28" s="425">
        <v>0.9</v>
      </c>
      <c r="AU28" s="427">
        <v>0.7</v>
      </c>
      <c r="AV28" s="429">
        <v>0</v>
      </c>
      <c r="AW28" s="425">
        <v>0.1</v>
      </c>
      <c r="AX28" s="427">
        <v>0.2</v>
      </c>
    </row>
    <row r="29" spans="1:50" x14ac:dyDescent="0.25">
      <c r="A29" s="281"/>
      <c r="D29" s="281"/>
      <c r="E29" s="281"/>
      <c r="F29" s="281"/>
      <c r="G29" s="281"/>
      <c r="H29" s="281"/>
      <c r="I29" s="281"/>
      <c r="J29" s="281"/>
      <c r="K29" s="281"/>
      <c r="L29" s="51" t="s">
        <v>385</v>
      </c>
      <c r="M29" s="51">
        <v>180</v>
      </c>
      <c r="N29" s="51">
        <v>180</v>
      </c>
      <c r="O29" s="285">
        <f t="shared" si="1"/>
        <v>153</v>
      </c>
      <c r="P29" s="300">
        <v>0.56000000000000005</v>
      </c>
      <c r="Q29" s="286">
        <f>O29*P29</f>
        <v>85.68</v>
      </c>
      <c r="AN29" s="430"/>
      <c r="AO29" s="426"/>
      <c r="AP29" s="426"/>
      <c r="AQ29" s="426"/>
      <c r="AR29" s="426"/>
      <c r="AS29" s="426"/>
      <c r="AT29" s="426"/>
      <c r="AU29" s="428"/>
      <c r="AV29" s="430"/>
      <c r="AW29" s="426"/>
      <c r="AX29" s="428"/>
    </row>
    <row r="30" spans="1:50" x14ac:dyDescent="0.25">
      <c r="A30" s="281"/>
      <c r="D30" s="281"/>
      <c r="E30" s="281"/>
      <c r="F30" s="281"/>
      <c r="G30" s="281"/>
      <c r="H30" s="281"/>
      <c r="I30" s="281"/>
      <c r="J30" s="281"/>
      <c r="K30" s="281"/>
      <c r="L30" s="51" t="s">
        <v>386</v>
      </c>
      <c r="M30" s="51">
        <v>250</v>
      </c>
      <c r="N30" s="51">
        <v>250</v>
      </c>
      <c r="O30" s="285">
        <f t="shared" si="1"/>
        <v>212.5</v>
      </c>
      <c r="P30" s="285"/>
      <c r="AM30" s="66" t="s">
        <v>387</v>
      </c>
      <c r="AN30" s="429">
        <v>1.2</v>
      </c>
      <c r="AO30" s="425">
        <v>1.3</v>
      </c>
      <c r="AP30" s="425">
        <v>1.2</v>
      </c>
      <c r="AQ30" s="425">
        <v>1.1000000000000001</v>
      </c>
      <c r="AR30" s="425">
        <v>1</v>
      </c>
      <c r="AS30" s="425">
        <v>1</v>
      </c>
      <c r="AT30" s="425">
        <v>1.1000000000000001</v>
      </c>
      <c r="AU30" s="427">
        <v>0.9</v>
      </c>
      <c r="AV30" s="429">
        <v>0</v>
      </c>
      <c r="AW30" s="425">
        <v>0.1</v>
      </c>
      <c r="AX30" s="427">
        <v>0.2</v>
      </c>
    </row>
    <row r="31" spans="1:50" ht="45" x14ac:dyDescent="0.25">
      <c r="A31" s="281"/>
      <c r="D31" s="241" t="s">
        <v>367</v>
      </c>
      <c r="E31" s="241" t="s">
        <v>374</v>
      </c>
      <c r="F31" s="241" t="s">
        <v>376</v>
      </c>
      <c r="G31" s="241" t="s">
        <v>381</v>
      </c>
      <c r="H31" s="281"/>
      <c r="I31" s="281"/>
      <c r="J31" s="281"/>
      <c r="K31" s="281"/>
      <c r="L31" s="51" t="s">
        <v>388</v>
      </c>
      <c r="M31" s="51">
        <v>330</v>
      </c>
      <c r="N31" s="51">
        <v>330</v>
      </c>
      <c r="O31" s="285">
        <f t="shared" si="1"/>
        <v>280.5</v>
      </c>
      <c r="P31" s="285"/>
      <c r="AN31" s="430"/>
      <c r="AO31" s="426"/>
      <c r="AP31" s="426"/>
      <c r="AQ31" s="426"/>
      <c r="AR31" s="426"/>
      <c r="AS31" s="426"/>
      <c r="AT31" s="426"/>
      <c r="AU31" s="428"/>
      <c r="AV31" s="430"/>
      <c r="AW31" s="426"/>
      <c r="AX31" s="428"/>
    </row>
    <row r="32" spans="1:50" ht="33.75" x14ac:dyDescent="0.25">
      <c r="A32" s="281"/>
      <c r="D32" s="241" t="s">
        <v>389</v>
      </c>
      <c r="E32" s="293">
        <f>B5*J5</f>
        <v>59.499999999999993</v>
      </c>
      <c r="F32" s="293">
        <f>MIN(B12,B9,B11)*J10</f>
        <v>56.699999999999996</v>
      </c>
      <c r="G32" s="293">
        <f>MIN(B7,B8,B10)*J10</f>
        <v>51.8</v>
      </c>
      <c r="H32" s="281"/>
      <c r="I32" s="281"/>
      <c r="J32" s="281"/>
      <c r="K32" s="281"/>
      <c r="L32" s="51" t="s">
        <v>390</v>
      </c>
      <c r="M32" s="51">
        <v>420</v>
      </c>
      <c r="N32" s="51">
        <v>420</v>
      </c>
      <c r="O32" s="285">
        <f t="shared" si="1"/>
        <v>357</v>
      </c>
      <c r="P32" s="285"/>
      <c r="AM32" t="s">
        <v>391</v>
      </c>
      <c r="AN32" s="429">
        <v>1</v>
      </c>
      <c r="AO32" s="425">
        <v>1.1000000000000001</v>
      </c>
      <c r="AP32" s="425">
        <v>1</v>
      </c>
      <c r="AQ32" s="425">
        <v>1</v>
      </c>
      <c r="AR32" s="425">
        <v>1</v>
      </c>
      <c r="AS32" s="425">
        <v>0.9</v>
      </c>
      <c r="AT32" s="425">
        <v>0.9</v>
      </c>
      <c r="AU32" s="427">
        <v>0.9</v>
      </c>
      <c r="AV32" s="429">
        <v>0</v>
      </c>
      <c r="AW32" s="425">
        <v>0.1</v>
      </c>
      <c r="AX32" s="427">
        <v>0.2</v>
      </c>
    </row>
    <row r="33" spans="1:50" x14ac:dyDescent="0.25">
      <c r="A33" s="281"/>
      <c r="B33" s="281"/>
      <c r="C33" s="281"/>
      <c r="D33" s="281"/>
      <c r="E33" s="281"/>
      <c r="F33" s="281"/>
      <c r="G33" s="281"/>
      <c r="H33" s="281"/>
      <c r="I33" s="281"/>
      <c r="J33" s="281"/>
      <c r="K33" s="281"/>
      <c r="L33" s="51" t="s">
        <v>392</v>
      </c>
      <c r="M33" s="51" t="s">
        <v>393</v>
      </c>
      <c r="N33" s="51" t="s">
        <v>393</v>
      </c>
      <c r="O33" s="51" t="s">
        <v>394</v>
      </c>
      <c r="P33" s="51"/>
      <c r="AN33" s="430"/>
      <c r="AO33" s="426"/>
      <c r="AP33" s="426"/>
      <c r="AQ33" s="426"/>
      <c r="AR33" s="426"/>
      <c r="AS33" s="426"/>
      <c r="AT33" s="426"/>
      <c r="AU33" s="428"/>
      <c r="AV33" s="430"/>
      <c r="AW33" s="426"/>
      <c r="AX33" s="428"/>
    </row>
    <row r="34" spans="1:50" x14ac:dyDescent="0.25">
      <c r="A34" s="281"/>
      <c r="B34" s="281"/>
      <c r="C34" s="281"/>
      <c r="D34" s="281"/>
      <c r="E34" s="281"/>
      <c r="F34" s="281"/>
      <c r="G34" s="281"/>
      <c r="H34" s="281"/>
      <c r="I34" s="281"/>
      <c r="J34" s="281"/>
      <c r="K34" s="281"/>
      <c r="L34" s="281"/>
      <c r="M34" s="281"/>
      <c r="N34" s="281"/>
      <c r="O34" s="281"/>
      <c r="P34" s="281"/>
      <c r="AM34" t="s">
        <v>395</v>
      </c>
      <c r="AN34" s="429">
        <v>0.9</v>
      </c>
      <c r="AO34" s="425">
        <v>1</v>
      </c>
      <c r="AP34" s="425">
        <v>1</v>
      </c>
      <c r="AQ34" s="425">
        <v>1</v>
      </c>
      <c r="AR34" s="425">
        <v>1</v>
      </c>
      <c r="AS34" s="425">
        <v>1</v>
      </c>
      <c r="AT34" s="425">
        <v>1.1000000000000001</v>
      </c>
      <c r="AU34" s="427">
        <v>1.1000000000000001</v>
      </c>
      <c r="AV34" s="429">
        <v>0</v>
      </c>
      <c r="AW34" s="425">
        <v>0</v>
      </c>
      <c r="AX34" s="427">
        <v>0</v>
      </c>
    </row>
    <row r="35" spans="1:50" x14ac:dyDescent="0.25">
      <c r="A35" s="281"/>
      <c r="B35" s="281"/>
      <c r="C35" s="281"/>
      <c r="D35" s="281"/>
      <c r="E35" s="281"/>
      <c r="F35" s="281"/>
      <c r="G35" s="281"/>
      <c r="H35" s="281"/>
      <c r="I35" s="281"/>
      <c r="J35" s="281"/>
      <c r="K35" s="281"/>
      <c r="L35" s="281"/>
      <c r="M35" s="281"/>
      <c r="N35" s="281"/>
      <c r="O35" s="281"/>
      <c r="P35" s="281"/>
      <c r="AN35" s="430"/>
      <c r="AO35" s="426"/>
      <c r="AP35" s="426"/>
      <c r="AQ35" s="426"/>
      <c r="AR35" s="426"/>
      <c r="AS35" s="426"/>
      <c r="AT35" s="426"/>
      <c r="AU35" s="428"/>
      <c r="AV35" s="430"/>
      <c r="AW35" s="426"/>
      <c r="AX35" s="428"/>
    </row>
    <row r="36" spans="1:50" x14ac:dyDescent="0.25">
      <c r="A36" s="281"/>
      <c r="B36" s="281"/>
      <c r="C36" s="281"/>
      <c r="D36" s="281"/>
      <c r="E36" s="281"/>
      <c r="F36" s="281"/>
      <c r="G36" s="281"/>
      <c r="H36" s="281"/>
      <c r="I36" s="281"/>
      <c r="J36" s="281"/>
      <c r="K36" s="281"/>
      <c r="L36" s="281"/>
      <c r="M36" s="281"/>
      <c r="N36" s="281"/>
      <c r="O36" s="281"/>
      <c r="P36" s="281"/>
      <c r="AM36" t="s">
        <v>396</v>
      </c>
      <c r="AN36" s="429">
        <v>1.2</v>
      </c>
      <c r="AO36" s="425">
        <v>1.5</v>
      </c>
      <c r="AP36" s="425">
        <v>1.2</v>
      </c>
      <c r="AQ36" s="425">
        <v>1.1000000000000001</v>
      </c>
      <c r="AR36" s="425">
        <v>1</v>
      </c>
      <c r="AS36" s="425">
        <v>0.9</v>
      </c>
      <c r="AT36" s="425">
        <v>0.8</v>
      </c>
      <c r="AU36" s="427">
        <v>0.7</v>
      </c>
      <c r="AV36" s="429">
        <v>0</v>
      </c>
      <c r="AW36" s="425">
        <v>0.4</v>
      </c>
      <c r="AX36" s="427">
        <v>0.8</v>
      </c>
    </row>
    <row r="37" spans="1:50" x14ac:dyDescent="0.25">
      <c r="A37" s="281"/>
      <c r="B37" s="281"/>
      <c r="C37" s="281"/>
      <c r="D37" s="281"/>
      <c r="E37" s="281"/>
      <c r="F37" s="281"/>
      <c r="G37" s="281"/>
      <c r="H37" s="281"/>
      <c r="I37" s="281"/>
      <c r="J37" s="281"/>
      <c r="K37" s="281"/>
      <c r="L37" s="281"/>
      <c r="M37" s="281"/>
      <c r="N37" s="281"/>
      <c r="O37" s="281"/>
      <c r="P37" s="281"/>
      <c r="AN37" s="430"/>
      <c r="AO37" s="426"/>
      <c r="AP37" s="426"/>
      <c r="AQ37" s="426"/>
      <c r="AR37" s="426"/>
      <c r="AS37" s="426"/>
      <c r="AT37" s="426"/>
      <c r="AU37" s="428"/>
      <c r="AV37" s="430"/>
      <c r="AW37" s="426"/>
      <c r="AX37" s="428"/>
    </row>
    <row r="38" spans="1:50" x14ac:dyDescent="0.25">
      <c r="A38" s="281"/>
      <c r="B38" s="281"/>
      <c r="C38" s="281"/>
      <c r="D38" s="281"/>
      <c r="E38" s="281"/>
      <c r="F38" s="281"/>
      <c r="G38" s="281"/>
      <c r="H38" s="281"/>
      <c r="I38" s="281"/>
      <c r="J38" s="281"/>
      <c r="K38" s="281"/>
      <c r="L38" s="281"/>
      <c r="M38" s="281"/>
      <c r="N38" s="281"/>
      <c r="O38" s="281"/>
      <c r="P38" s="281"/>
      <c r="AM38" t="s">
        <v>397</v>
      </c>
      <c r="AN38" s="429">
        <v>1.1000000000000001</v>
      </c>
      <c r="AO38" s="425">
        <v>1.4</v>
      </c>
      <c r="AP38" s="425">
        <v>1.2</v>
      </c>
      <c r="AQ38" s="425">
        <v>1</v>
      </c>
      <c r="AR38" s="425">
        <v>1</v>
      </c>
      <c r="AS38" s="425">
        <v>1</v>
      </c>
      <c r="AT38" s="425">
        <v>1.2</v>
      </c>
      <c r="AU38" s="427">
        <v>1.1000000000000001</v>
      </c>
      <c r="AV38" s="429">
        <v>0</v>
      </c>
      <c r="AW38" s="425">
        <v>0.2</v>
      </c>
      <c r="AX38" s="427">
        <v>0.5</v>
      </c>
    </row>
    <row r="39" spans="1:50" x14ac:dyDescent="0.25">
      <c r="A39" s="281"/>
      <c r="B39" s="281"/>
      <c r="C39" s="281"/>
      <c r="D39" s="281"/>
      <c r="E39" s="281"/>
      <c r="F39" s="281"/>
      <c r="G39" s="281"/>
      <c r="H39" s="281"/>
      <c r="I39" s="281"/>
      <c r="J39" s="281"/>
      <c r="K39" s="281"/>
      <c r="L39" s="281"/>
      <c r="M39" s="281"/>
      <c r="N39" s="281"/>
      <c r="O39" s="281"/>
      <c r="P39" s="281"/>
      <c r="AN39" s="430"/>
      <c r="AO39" s="426"/>
      <c r="AP39" s="426"/>
      <c r="AQ39" s="426"/>
      <c r="AR39" s="426"/>
      <c r="AS39" s="426"/>
      <c r="AT39" s="426"/>
      <c r="AU39" s="428"/>
      <c r="AV39" s="430"/>
      <c r="AW39" s="426"/>
      <c r="AX39" s="428"/>
    </row>
    <row r="40" spans="1:50" x14ac:dyDescent="0.25">
      <c r="A40" s="281"/>
      <c r="B40" s="281"/>
      <c r="C40" s="281"/>
      <c r="D40" s="281"/>
      <c r="E40" s="281"/>
      <c r="F40" s="281"/>
      <c r="G40" s="281"/>
      <c r="H40" s="281"/>
      <c r="I40" s="281"/>
      <c r="J40" s="281"/>
      <c r="K40" s="281"/>
      <c r="L40" s="281"/>
      <c r="M40" s="281"/>
      <c r="N40" s="281"/>
      <c r="O40" s="281"/>
      <c r="P40" s="281"/>
      <c r="AM40" t="s">
        <v>398</v>
      </c>
      <c r="AN40" s="429">
        <v>1.1000000000000001</v>
      </c>
      <c r="AO40" s="425">
        <v>1.3</v>
      </c>
      <c r="AP40" s="425">
        <v>1.2</v>
      </c>
      <c r="AQ40" s="425">
        <v>1.1000000000000001</v>
      </c>
      <c r="AR40" s="425">
        <v>1</v>
      </c>
      <c r="AS40" s="425">
        <v>1</v>
      </c>
      <c r="AT40" s="425">
        <v>0.9</v>
      </c>
      <c r="AU40" s="427">
        <v>0.8</v>
      </c>
      <c r="AV40" s="429">
        <v>0</v>
      </c>
      <c r="AW40" s="425">
        <v>0.3</v>
      </c>
      <c r="AX40" s="427">
        <v>0.5</v>
      </c>
    </row>
    <row r="41" spans="1:50" x14ac:dyDescent="0.25">
      <c r="A41" s="281"/>
      <c r="B41" s="281"/>
      <c r="C41" s="281"/>
      <c r="D41" s="281"/>
      <c r="E41" s="281"/>
      <c r="F41" s="281"/>
      <c r="G41" s="281"/>
      <c r="H41" s="281"/>
      <c r="I41" s="281"/>
      <c r="J41" s="281"/>
      <c r="K41" s="281"/>
      <c r="L41" s="281"/>
      <c r="M41" s="281"/>
      <c r="N41" s="281"/>
      <c r="O41" s="281"/>
      <c r="P41" s="281"/>
      <c r="AN41" s="430"/>
      <c r="AO41" s="426"/>
      <c r="AP41" s="426"/>
      <c r="AQ41" s="426"/>
      <c r="AR41" s="426"/>
      <c r="AS41" s="426"/>
      <c r="AT41" s="426"/>
      <c r="AU41" s="428"/>
      <c r="AV41" s="430"/>
      <c r="AW41" s="426"/>
      <c r="AX41" s="428"/>
    </row>
    <row r="42" spans="1:50" x14ac:dyDescent="0.25">
      <c r="A42" s="281"/>
      <c r="B42" s="281"/>
      <c r="C42" s="281"/>
      <c r="D42" s="281"/>
      <c r="E42" s="281"/>
      <c r="F42" s="281"/>
      <c r="G42" s="281"/>
      <c r="H42" s="281"/>
      <c r="I42" s="281"/>
      <c r="J42" s="281"/>
      <c r="K42" s="281"/>
      <c r="L42" s="281"/>
      <c r="M42" s="281"/>
      <c r="N42" s="281"/>
      <c r="O42" s="281"/>
      <c r="P42" s="281"/>
      <c r="AM42" t="s">
        <v>399</v>
      </c>
      <c r="AN42" s="429">
        <v>1</v>
      </c>
      <c r="AO42" s="425">
        <v>1.2</v>
      </c>
      <c r="AP42" s="425">
        <v>1.2</v>
      </c>
      <c r="AQ42" s="425">
        <v>1</v>
      </c>
      <c r="AR42" s="425">
        <v>1</v>
      </c>
      <c r="AS42" s="425">
        <v>1</v>
      </c>
      <c r="AT42" s="425">
        <v>1.1000000000000001</v>
      </c>
      <c r="AU42" s="427">
        <v>1</v>
      </c>
      <c r="AV42" s="429">
        <v>0</v>
      </c>
      <c r="AW42" s="425">
        <v>0.1</v>
      </c>
      <c r="AX42" s="427">
        <v>0.3</v>
      </c>
    </row>
    <row r="43" spans="1:50" x14ac:dyDescent="0.25">
      <c r="A43" s="281"/>
      <c r="B43" s="281"/>
      <c r="C43" s="281"/>
      <c r="D43" s="281"/>
      <c r="E43" s="281"/>
      <c r="F43" s="281"/>
      <c r="G43" s="281"/>
      <c r="H43" s="281"/>
      <c r="I43" s="281"/>
      <c r="J43" s="281"/>
      <c r="K43" s="281"/>
      <c r="L43" s="281"/>
      <c r="M43" s="281"/>
      <c r="N43" s="281"/>
      <c r="O43" s="281"/>
      <c r="P43" s="281"/>
      <c r="AN43" s="430"/>
      <c r="AO43" s="426"/>
      <c r="AP43" s="426"/>
      <c r="AQ43" s="426"/>
      <c r="AR43" s="426"/>
      <c r="AS43" s="426"/>
      <c r="AT43" s="426"/>
      <c r="AU43" s="428"/>
      <c r="AV43" s="430"/>
      <c r="AW43" s="426"/>
      <c r="AX43" s="428"/>
    </row>
    <row r="44" spans="1:50" x14ac:dyDescent="0.25">
      <c r="A44" s="281"/>
      <c r="B44" s="281"/>
      <c r="C44" s="281"/>
      <c r="D44" s="281"/>
      <c r="E44" s="281"/>
      <c r="F44" s="281"/>
      <c r="G44" s="281"/>
      <c r="H44" s="281"/>
      <c r="I44" s="281"/>
      <c r="J44" s="281"/>
      <c r="K44" s="281"/>
      <c r="L44" s="281"/>
      <c r="M44" s="281"/>
      <c r="N44" s="281"/>
      <c r="O44" s="281"/>
      <c r="P44" s="281"/>
      <c r="AM44" t="s">
        <v>400</v>
      </c>
      <c r="AN44" s="429">
        <v>1.1000000000000001</v>
      </c>
      <c r="AO44" s="425">
        <v>1.2</v>
      </c>
      <c r="AP44" s="425">
        <v>1.1000000000000001</v>
      </c>
      <c r="AQ44" s="425">
        <v>1.1000000000000001</v>
      </c>
      <c r="AR44" s="425">
        <v>1</v>
      </c>
      <c r="AS44" s="425">
        <v>1</v>
      </c>
      <c r="AT44" s="425">
        <v>1</v>
      </c>
      <c r="AU44" s="427">
        <v>0.9</v>
      </c>
      <c r="AV44" s="429">
        <v>0</v>
      </c>
      <c r="AW44" s="425">
        <v>0.1</v>
      </c>
      <c r="AX44" s="427">
        <v>0.3</v>
      </c>
    </row>
    <row r="45" spans="1:50" x14ac:dyDescent="0.25">
      <c r="A45" s="281"/>
      <c r="B45" s="281"/>
      <c r="C45" s="281"/>
      <c r="D45" s="281"/>
      <c r="E45" s="281"/>
      <c r="F45" s="281"/>
      <c r="G45" s="281"/>
      <c r="H45" s="281"/>
      <c r="I45" s="281"/>
      <c r="J45" s="281"/>
      <c r="K45" s="281"/>
      <c r="L45" s="281"/>
      <c r="M45" s="281"/>
      <c r="N45" s="281"/>
      <c r="O45" s="281"/>
      <c r="P45" s="281"/>
      <c r="AN45" s="430"/>
      <c r="AO45" s="426"/>
      <c r="AP45" s="426"/>
      <c r="AQ45" s="426"/>
      <c r="AR45" s="426"/>
      <c r="AS45" s="426"/>
      <c r="AT45" s="426"/>
      <c r="AU45" s="428"/>
      <c r="AV45" s="430"/>
      <c r="AW45" s="426"/>
      <c r="AX45" s="428"/>
    </row>
    <row r="46" spans="1:50" x14ac:dyDescent="0.25">
      <c r="A46" s="281"/>
      <c r="B46" s="281"/>
      <c r="C46" s="281"/>
      <c r="D46" s="281"/>
      <c r="E46" s="281"/>
      <c r="F46" s="281"/>
      <c r="G46" s="281"/>
      <c r="H46" s="281"/>
      <c r="I46" s="281"/>
      <c r="J46" s="281"/>
      <c r="K46" s="281"/>
      <c r="L46" s="281"/>
      <c r="M46" s="281"/>
      <c r="N46" s="281"/>
      <c r="O46" s="281"/>
      <c r="P46" s="281"/>
      <c r="AM46" t="s">
        <v>401</v>
      </c>
      <c r="AN46" s="429">
        <v>1</v>
      </c>
      <c r="AO46" s="425">
        <v>1.1000000000000001</v>
      </c>
      <c r="AP46" s="425">
        <v>1.1000000000000001</v>
      </c>
      <c r="AQ46" s="425">
        <v>1</v>
      </c>
      <c r="AR46" s="425">
        <v>1</v>
      </c>
      <c r="AS46" s="425">
        <v>1</v>
      </c>
      <c r="AT46" s="425">
        <v>1.1000000000000001</v>
      </c>
      <c r="AU46" s="427">
        <v>1</v>
      </c>
      <c r="AV46" s="429">
        <v>0</v>
      </c>
      <c r="AW46" s="425">
        <v>0.1</v>
      </c>
      <c r="AX46" s="427">
        <v>0.2</v>
      </c>
    </row>
    <row r="47" spans="1:50" x14ac:dyDescent="0.25">
      <c r="A47" s="281"/>
      <c r="B47" s="281"/>
      <c r="C47" s="281"/>
      <c r="D47" s="281"/>
      <c r="E47" s="281"/>
      <c r="F47" s="281"/>
      <c r="G47" s="281"/>
      <c r="H47" s="281"/>
      <c r="I47" s="281"/>
      <c r="J47" s="281"/>
      <c r="K47" s="281"/>
      <c r="L47" s="281"/>
      <c r="M47" s="281"/>
      <c r="N47" s="281"/>
      <c r="O47" s="281"/>
      <c r="P47" s="281"/>
      <c r="AN47" s="430"/>
      <c r="AO47" s="426"/>
      <c r="AP47" s="426"/>
      <c r="AQ47" s="426"/>
      <c r="AR47" s="426"/>
      <c r="AS47" s="426"/>
      <c r="AT47" s="426"/>
      <c r="AU47" s="428"/>
      <c r="AV47" s="430"/>
      <c r="AW47" s="426"/>
      <c r="AX47" s="428"/>
    </row>
    <row r="48" spans="1:50" x14ac:dyDescent="0.25">
      <c r="A48" s="281"/>
      <c r="B48" s="281"/>
      <c r="C48" s="281"/>
      <c r="D48" s="281"/>
      <c r="E48" s="281"/>
      <c r="F48" s="281"/>
      <c r="G48" s="281"/>
      <c r="H48" s="281"/>
      <c r="I48" s="281"/>
      <c r="J48" s="281"/>
      <c r="K48" s="281"/>
      <c r="L48" s="281"/>
      <c r="M48" s="281"/>
      <c r="N48" s="281"/>
      <c r="O48" s="281"/>
      <c r="P48" s="281"/>
    </row>
    <row r="49" spans="1:50" x14ac:dyDescent="0.25">
      <c r="A49" s="281"/>
      <c r="B49" s="281"/>
      <c r="C49" s="281"/>
      <c r="D49" s="281"/>
      <c r="E49" s="281"/>
      <c r="F49" s="281"/>
      <c r="G49" s="281"/>
      <c r="H49" s="281"/>
      <c r="I49" s="281"/>
      <c r="J49" s="281"/>
      <c r="K49" s="281"/>
      <c r="L49" s="281"/>
      <c r="M49" s="281"/>
      <c r="N49" s="281"/>
      <c r="O49" s="281"/>
      <c r="P49" s="281"/>
    </row>
    <row r="50" spans="1:50" x14ac:dyDescent="0.25">
      <c r="A50" s="281"/>
      <c r="B50" s="281"/>
      <c r="C50" s="281"/>
      <c r="D50" s="281"/>
      <c r="E50" s="281"/>
      <c r="F50" s="281"/>
      <c r="G50" s="281"/>
      <c r="H50" s="281"/>
      <c r="I50" s="281"/>
      <c r="J50" s="281"/>
      <c r="K50" s="281"/>
      <c r="L50" s="281"/>
      <c r="M50" s="281"/>
      <c r="N50" s="281"/>
      <c r="O50" s="281"/>
      <c r="P50" s="281"/>
      <c r="AN50" s="301">
        <f t="shared" ref="AN50:AX50" si="2">AVERAGE(AN8:AN47)</f>
        <v>1.088888888888889</v>
      </c>
      <c r="AO50" s="301">
        <f t="shared" si="2"/>
        <v>1.25</v>
      </c>
      <c r="AP50" s="301">
        <f t="shared" si="2"/>
        <v>1.1499999999999999</v>
      </c>
      <c r="AQ50" s="301">
        <f t="shared" si="2"/>
        <v>1.0499999999999998</v>
      </c>
      <c r="AR50" s="301">
        <f t="shared" si="2"/>
        <v>1</v>
      </c>
      <c r="AS50" s="301">
        <f t="shared" si="2"/>
        <v>0.98888888888888893</v>
      </c>
      <c r="AT50" s="301">
        <f t="shared" si="2"/>
        <v>1.0166666666666668</v>
      </c>
      <c r="AU50" s="301">
        <f t="shared" si="2"/>
        <v>0.89444444444444449</v>
      </c>
      <c r="AV50" s="301">
        <f t="shared" si="2"/>
        <v>0</v>
      </c>
      <c r="AW50" s="301">
        <f t="shared" si="2"/>
        <v>0.13333333333333336</v>
      </c>
      <c r="AX50" s="301">
        <f t="shared" si="2"/>
        <v>0.27777777777777779</v>
      </c>
    </row>
    <row r="51" spans="1:50" x14ac:dyDescent="0.25">
      <c r="A51" s="281"/>
      <c r="B51" s="281"/>
      <c r="C51" s="281"/>
      <c r="D51" s="281"/>
      <c r="E51" s="281"/>
      <c r="F51" s="281"/>
      <c r="G51" s="281"/>
      <c r="H51" s="281"/>
      <c r="I51" s="281"/>
      <c r="J51" s="281"/>
      <c r="K51" s="281"/>
      <c r="L51" s="281"/>
      <c r="M51" s="281"/>
      <c r="N51" s="281"/>
      <c r="O51" s="281"/>
      <c r="P51" s="281"/>
    </row>
    <row r="52" spans="1:50" x14ac:dyDescent="0.25">
      <c r="A52" s="281"/>
      <c r="B52" s="281"/>
      <c r="C52" s="281"/>
      <c r="D52" s="281"/>
      <c r="E52" s="281"/>
      <c r="F52" s="281"/>
      <c r="G52" s="281"/>
      <c r="H52" s="281"/>
      <c r="I52" s="281"/>
      <c r="J52" s="281"/>
      <c r="K52" s="281"/>
      <c r="L52" s="281"/>
      <c r="M52" s="281"/>
      <c r="N52" s="281"/>
      <c r="O52" s="281"/>
      <c r="P52" s="281"/>
    </row>
    <row r="53" spans="1:50" x14ac:dyDescent="0.25">
      <c r="A53" s="281"/>
      <c r="B53" s="281"/>
      <c r="C53" s="281"/>
      <c r="D53" s="281"/>
      <c r="E53" s="281"/>
      <c r="F53" s="281"/>
      <c r="G53" s="281"/>
      <c r="H53" s="281"/>
    </row>
    <row r="54" spans="1:50" x14ac:dyDescent="0.25">
      <c r="A54" s="281"/>
      <c r="B54" s="281"/>
      <c r="C54" s="281"/>
      <c r="D54" s="281"/>
      <c r="E54" s="281"/>
      <c r="F54" s="281"/>
      <c r="G54" s="281"/>
      <c r="H54" s="281"/>
    </row>
    <row r="55" spans="1:50" x14ac:dyDescent="0.25">
      <c r="A55" s="281"/>
      <c r="B55" s="281"/>
      <c r="C55" s="281"/>
      <c r="D55" s="281"/>
      <c r="E55" s="281"/>
      <c r="F55" s="281"/>
      <c r="G55" s="281"/>
      <c r="H55" s="281"/>
    </row>
    <row r="56" spans="1:50" x14ac:dyDescent="0.25">
      <c r="A56" s="281"/>
      <c r="B56" s="281"/>
      <c r="C56" s="281"/>
      <c r="D56" s="281"/>
      <c r="E56" s="281"/>
      <c r="F56" s="281"/>
      <c r="G56" s="281"/>
      <c r="H56" s="281"/>
    </row>
    <row r="57" spans="1:50" x14ac:dyDescent="0.25">
      <c r="A57" s="281"/>
      <c r="B57" s="281"/>
      <c r="C57" s="281"/>
      <c r="D57" s="281"/>
      <c r="E57" s="281"/>
      <c r="F57" s="281"/>
      <c r="G57" s="281"/>
      <c r="H57" s="281"/>
    </row>
    <row r="58" spans="1:50" x14ac:dyDescent="0.25">
      <c r="A58" s="281"/>
      <c r="B58" s="281"/>
      <c r="C58" s="281"/>
      <c r="D58" s="281"/>
      <c r="E58" s="281"/>
      <c r="F58" s="281"/>
      <c r="G58" s="281"/>
      <c r="H58" s="281"/>
    </row>
    <row r="59" spans="1:50" x14ac:dyDescent="0.25">
      <c r="A59" s="281"/>
      <c r="B59" s="281"/>
      <c r="C59" s="281"/>
      <c r="D59" s="281"/>
      <c r="E59" s="281"/>
      <c r="F59" s="281"/>
      <c r="G59" s="281"/>
      <c r="H59" s="281"/>
    </row>
    <row r="60" spans="1:50" x14ac:dyDescent="0.25">
      <c r="A60" s="281"/>
      <c r="B60" s="281"/>
      <c r="C60" s="281"/>
      <c r="D60" s="281"/>
      <c r="E60" s="281"/>
      <c r="F60" s="281"/>
      <c r="G60" s="281"/>
      <c r="H60" s="281"/>
    </row>
    <row r="61" spans="1:50" x14ac:dyDescent="0.25">
      <c r="A61" s="281"/>
      <c r="B61" s="281"/>
      <c r="C61" s="281"/>
      <c r="D61" s="281"/>
      <c r="E61" s="281"/>
      <c r="F61" s="281"/>
      <c r="G61" s="281"/>
      <c r="H61" s="281"/>
    </row>
    <row r="62" spans="1:50" x14ac:dyDescent="0.25">
      <c r="A62" s="281"/>
      <c r="B62" s="281"/>
      <c r="C62" s="281"/>
      <c r="D62" s="281"/>
      <c r="E62" s="281"/>
      <c r="F62" s="281"/>
      <c r="G62" s="281"/>
      <c r="H62" s="281"/>
    </row>
    <row r="63" spans="1:50" x14ac:dyDescent="0.25">
      <c r="A63" s="281"/>
      <c r="B63" s="281"/>
      <c r="C63" s="281"/>
      <c r="D63" s="281"/>
      <c r="E63" s="281"/>
      <c r="F63" s="281"/>
      <c r="G63" s="281"/>
      <c r="H63" s="281"/>
    </row>
    <row r="64" spans="1:50" x14ac:dyDescent="0.25">
      <c r="A64" s="281"/>
      <c r="B64" s="281"/>
      <c r="C64" s="281"/>
      <c r="D64" s="281"/>
      <c r="E64" s="281"/>
      <c r="F64" s="281"/>
      <c r="G64" s="281"/>
      <c r="H64" s="281"/>
    </row>
    <row r="65" spans="1:23" x14ac:dyDescent="0.25">
      <c r="A65" s="281"/>
      <c r="B65" s="281"/>
      <c r="C65" s="281"/>
      <c r="D65" s="281"/>
      <c r="E65" s="281"/>
      <c r="F65" s="281"/>
      <c r="G65" s="281"/>
      <c r="H65" s="281"/>
    </row>
    <row r="66" spans="1:23" x14ac:dyDescent="0.25">
      <c r="A66" s="281"/>
      <c r="B66" s="281"/>
      <c r="C66" s="281"/>
      <c r="D66" s="281"/>
      <c r="E66" s="281"/>
      <c r="F66" s="281"/>
      <c r="G66" s="281"/>
      <c r="H66" s="281"/>
    </row>
    <row r="67" spans="1:23" x14ac:dyDescent="0.25">
      <c r="A67" s="281"/>
      <c r="B67" s="281"/>
      <c r="C67" s="281"/>
      <c r="D67" s="281"/>
      <c r="E67" s="281"/>
      <c r="F67" s="281"/>
      <c r="G67" s="281"/>
      <c r="H67" s="281"/>
    </row>
    <row r="68" spans="1:23" x14ac:dyDescent="0.25">
      <c r="A68" s="281"/>
      <c r="B68" s="281"/>
      <c r="C68" s="281"/>
      <c r="D68" s="281"/>
      <c r="E68" s="281"/>
      <c r="F68" s="281"/>
      <c r="G68" s="281"/>
      <c r="H68" s="281"/>
    </row>
    <row r="69" spans="1:23" x14ac:dyDescent="0.25">
      <c r="A69" s="281"/>
      <c r="B69" s="281"/>
      <c r="C69" s="281"/>
      <c r="D69" s="281"/>
      <c r="E69" s="281"/>
      <c r="F69" s="281"/>
      <c r="G69" s="281"/>
      <c r="H69" s="281"/>
      <c r="I69" s="281"/>
      <c r="J69" s="281"/>
      <c r="K69" s="281"/>
      <c r="L69" s="281"/>
      <c r="M69" s="281"/>
      <c r="N69" s="281"/>
      <c r="O69" s="281"/>
      <c r="P69" s="281"/>
    </row>
    <row r="70" spans="1:23" x14ac:dyDescent="0.25">
      <c r="A70" s="281"/>
      <c r="B70" s="281"/>
      <c r="C70" s="281"/>
      <c r="D70" s="281"/>
      <c r="E70" s="281"/>
      <c r="F70" s="281"/>
      <c r="G70" s="281"/>
      <c r="H70" s="281"/>
      <c r="I70" s="281"/>
      <c r="J70" s="281"/>
      <c r="K70" s="281"/>
      <c r="L70" s="281"/>
      <c r="M70" s="281"/>
      <c r="N70" s="281"/>
      <c r="O70" s="281"/>
      <c r="P70" s="281"/>
    </row>
    <row r="71" spans="1:23" x14ac:dyDescent="0.25">
      <c r="A71" s="281"/>
      <c r="B71" s="281"/>
      <c r="C71" s="281"/>
      <c r="D71" s="281"/>
      <c r="E71" s="281"/>
      <c r="F71" s="281"/>
      <c r="G71" s="281"/>
      <c r="H71" s="281"/>
      <c r="I71" s="281"/>
      <c r="J71" s="281"/>
      <c r="K71" s="281"/>
      <c r="L71" s="281"/>
      <c r="M71" s="281"/>
      <c r="N71" s="281"/>
      <c r="O71" s="281"/>
      <c r="P71" s="281"/>
    </row>
    <row r="72" spans="1:23" x14ac:dyDescent="0.25">
      <c r="A72" s="281"/>
      <c r="B72" s="281"/>
      <c r="C72" s="281"/>
      <c r="D72" s="281"/>
      <c r="E72" s="281"/>
      <c r="F72" s="281"/>
      <c r="G72" s="281"/>
      <c r="H72" s="281"/>
      <c r="I72" s="281"/>
      <c r="J72" s="281"/>
      <c r="K72" s="281"/>
      <c r="L72" s="281"/>
      <c r="M72" s="281"/>
      <c r="N72" s="281"/>
      <c r="O72" s="281"/>
      <c r="P72" s="281"/>
    </row>
    <row r="73" spans="1:23" x14ac:dyDescent="0.25">
      <c r="A73" s="281"/>
      <c r="B73" s="281"/>
      <c r="C73" s="281"/>
      <c r="D73" s="281"/>
      <c r="E73" s="281"/>
      <c r="F73" s="281"/>
      <c r="G73" s="281"/>
      <c r="H73" s="281"/>
      <c r="I73" s="281"/>
      <c r="J73" s="281"/>
      <c r="K73" s="281"/>
      <c r="L73" s="281"/>
      <c r="M73" s="281"/>
      <c r="N73" s="281"/>
      <c r="O73" s="281"/>
      <c r="P73" s="281"/>
    </row>
    <row r="74" spans="1:23" x14ac:dyDescent="0.25">
      <c r="A74" s="281"/>
      <c r="B74" s="281"/>
      <c r="C74" s="281"/>
      <c r="D74" s="281"/>
      <c r="E74" s="281"/>
      <c r="F74" s="281"/>
      <c r="G74" s="281"/>
      <c r="H74" s="281"/>
      <c r="I74" s="281"/>
      <c r="J74" s="281"/>
      <c r="K74" s="281"/>
      <c r="L74" s="281"/>
      <c r="M74" s="281"/>
      <c r="N74" s="281"/>
      <c r="O74" s="281"/>
      <c r="P74" s="281"/>
    </row>
    <row r="75" spans="1:23" x14ac:dyDescent="0.25">
      <c r="A75" s="281"/>
      <c r="B75" s="281"/>
      <c r="C75" s="281"/>
      <c r="D75" s="281"/>
      <c r="E75" s="281"/>
      <c r="F75" s="281"/>
      <c r="G75" s="281"/>
      <c r="H75" s="281"/>
      <c r="I75" s="281"/>
      <c r="J75" s="281"/>
      <c r="K75" s="281"/>
      <c r="L75" s="281"/>
      <c r="M75" s="281"/>
      <c r="N75" s="281"/>
      <c r="O75" s="281"/>
      <c r="P75" s="281"/>
    </row>
    <row r="76" spans="1:23" x14ac:dyDescent="0.25">
      <c r="A76" s="281"/>
      <c r="B76" s="281"/>
      <c r="C76" s="281"/>
    </row>
    <row r="77" spans="1:23" x14ac:dyDescent="0.25">
      <c r="A77" s="281"/>
      <c r="B77" s="281"/>
      <c r="C77" s="281"/>
    </row>
    <row r="78" spans="1:23" x14ac:dyDescent="0.25">
      <c r="A78" s="281"/>
      <c r="B78" s="281"/>
      <c r="C78" s="281"/>
    </row>
    <row r="79" spans="1:23" x14ac:dyDescent="0.25">
      <c r="A79" s="281"/>
      <c r="B79" s="281"/>
      <c r="C79" s="281"/>
    </row>
    <row r="80" spans="1:23" x14ac:dyDescent="0.25">
      <c r="A80" s="281"/>
      <c r="B80" s="281"/>
      <c r="C80" s="281"/>
      <c r="F80" s="51"/>
      <c r="G80" s="424" t="s">
        <v>345</v>
      </c>
      <c r="H80" s="424"/>
      <c r="I80" s="424"/>
      <c r="J80" s="424"/>
      <c r="K80" s="424"/>
      <c r="L80" s="424"/>
      <c r="M80" s="424"/>
      <c r="N80" s="424"/>
      <c r="O80" s="424"/>
      <c r="P80" s="291"/>
      <c r="Q80" s="291"/>
      <c r="R80" s="291"/>
      <c r="S80" s="291"/>
      <c r="T80" s="291"/>
      <c r="U80" s="291"/>
      <c r="V80" s="291"/>
      <c r="W80" s="291"/>
    </row>
    <row r="81" spans="1:15" x14ac:dyDescent="0.25">
      <c r="A81" s="281"/>
      <c r="B81" s="281"/>
      <c r="C81" s="281"/>
      <c r="F81" s="51"/>
      <c r="G81" s="298" t="s">
        <v>326</v>
      </c>
      <c r="H81" s="298" t="s">
        <v>327</v>
      </c>
      <c r="I81" s="298" t="s">
        <v>328</v>
      </c>
      <c r="J81" s="298" t="s">
        <v>329</v>
      </c>
      <c r="K81" s="298" t="s">
        <v>330</v>
      </c>
      <c r="L81" s="298" t="s">
        <v>331</v>
      </c>
      <c r="M81" s="298" t="s">
        <v>332</v>
      </c>
      <c r="N81" s="298"/>
      <c r="O81" s="51" t="s">
        <v>333</v>
      </c>
    </row>
    <row r="82" spans="1:15" x14ac:dyDescent="0.25">
      <c r="A82" s="281"/>
      <c r="B82" s="281"/>
      <c r="C82" s="281"/>
      <c r="F82" s="283" t="s">
        <v>402</v>
      </c>
      <c r="G82" s="283" t="s">
        <v>403</v>
      </c>
      <c r="H82" s="283" t="s">
        <v>403</v>
      </c>
      <c r="I82" s="283" t="s">
        <v>403</v>
      </c>
      <c r="J82" s="283" t="s">
        <v>403</v>
      </c>
      <c r="K82" s="283" t="s">
        <v>403</v>
      </c>
      <c r="L82" s="283" t="s">
        <v>403</v>
      </c>
      <c r="M82" s="283" t="s">
        <v>403</v>
      </c>
      <c r="N82" s="283"/>
      <c r="O82" s="283" t="s">
        <v>403</v>
      </c>
    </row>
    <row r="83" spans="1:15" x14ac:dyDescent="0.25">
      <c r="A83" s="281"/>
      <c r="B83" s="281"/>
      <c r="C83" s="281"/>
      <c r="F83" s="58" t="s">
        <v>334</v>
      </c>
      <c r="G83" s="241">
        <v>57</v>
      </c>
      <c r="H83" s="241">
        <v>66</v>
      </c>
      <c r="I83" s="241">
        <v>62</v>
      </c>
      <c r="J83" s="241">
        <v>57</v>
      </c>
      <c r="K83" s="241">
        <v>50</v>
      </c>
      <c r="L83" s="241">
        <v>56</v>
      </c>
      <c r="M83" s="241">
        <v>63</v>
      </c>
      <c r="N83" s="241"/>
      <c r="O83" s="241">
        <v>40</v>
      </c>
    </row>
    <row r="84" spans="1:15" x14ac:dyDescent="0.25">
      <c r="A84" s="281"/>
      <c r="B84" s="281"/>
      <c r="C84" s="281"/>
      <c r="F84" s="58" t="s">
        <v>335</v>
      </c>
      <c r="G84" s="241">
        <v>68</v>
      </c>
      <c r="H84" s="241">
        <v>77</v>
      </c>
      <c r="I84" s="241">
        <v>71</v>
      </c>
      <c r="J84" s="241" t="s">
        <v>404</v>
      </c>
      <c r="K84" s="241">
        <v>61</v>
      </c>
      <c r="L84" s="241">
        <v>64</v>
      </c>
      <c r="M84" s="241">
        <v>66</v>
      </c>
      <c r="N84" s="241"/>
      <c r="O84" s="241">
        <v>44</v>
      </c>
    </row>
    <row r="85" spans="1:15" x14ac:dyDescent="0.25">
      <c r="A85" s="281"/>
      <c r="B85" s="281"/>
      <c r="C85" s="281"/>
      <c r="F85" s="58" t="s">
        <v>405</v>
      </c>
      <c r="G85" s="241" t="s">
        <v>404</v>
      </c>
      <c r="H85" s="241">
        <v>90</v>
      </c>
      <c r="I85" s="241">
        <v>81</v>
      </c>
      <c r="J85" s="241" t="s">
        <v>404</v>
      </c>
      <c r="K85" s="241" t="s">
        <v>404</v>
      </c>
      <c r="L85" s="241">
        <v>75</v>
      </c>
      <c r="M85" s="241">
        <v>68</v>
      </c>
      <c r="N85" s="241"/>
      <c r="O85" s="241">
        <v>54</v>
      </c>
    </row>
    <row r="86" spans="1:15" x14ac:dyDescent="0.25">
      <c r="A86" s="281"/>
      <c r="B86" s="281"/>
      <c r="C86" s="281"/>
      <c r="F86" s="58" t="s">
        <v>406</v>
      </c>
      <c r="G86" s="241" t="s">
        <v>404</v>
      </c>
      <c r="H86" s="241">
        <v>125</v>
      </c>
      <c r="I86" s="241">
        <v>115</v>
      </c>
      <c r="J86" s="241" t="s">
        <v>404</v>
      </c>
      <c r="K86" s="241" t="s">
        <v>404</v>
      </c>
      <c r="L86" s="241">
        <v>109</v>
      </c>
      <c r="M86" s="241">
        <v>99</v>
      </c>
      <c r="N86" s="241"/>
      <c r="O86" s="241">
        <v>84</v>
      </c>
    </row>
    <row r="87" spans="1:15" x14ac:dyDescent="0.25">
      <c r="A87" s="281"/>
      <c r="B87" s="281"/>
      <c r="C87" s="281"/>
      <c r="F87" s="58" t="s">
        <v>407</v>
      </c>
      <c r="G87" s="241" t="s">
        <v>404</v>
      </c>
      <c r="H87" s="241" t="s">
        <v>404</v>
      </c>
      <c r="I87" s="241">
        <v>133</v>
      </c>
      <c r="J87" s="241" t="s">
        <v>404</v>
      </c>
      <c r="K87" s="241" t="s">
        <v>404</v>
      </c>
      <c r="L87" s="241">
        <v>117</v>
      </c>
      <c r="M87" s="241">
        <v>107</v>
      </c>
      <c r="N87" s="241"/>
      <c r="O87" s="241">
        <v>92</v>
      </c>
    </row>
    <row r="88" spans="1:15" x14ac:dyDescent="0.25">
      <c r="A88" s="281"/>
      <c r="B88" s="281"/>
      <c r="C88" s="281"/>
    </row>
    <row r="89" spans="1:15" x14ac:dyDescent="0.25">
      <c r="A89" s="281"/>
      <c r="B89" s="281"/>
      <c r="C89" s="281"/>
    </row>
    <row r="90" spans="1:15" x14ac:dyDescent="0.25">
      <c r="A90" s="281"/>
      <c r="B90" s="281"/>
      <c r="C90" s="281"/>
      <c r="F90" s="51"/>
      <c r="G90" s="424" t="s">
        <v>347</v>
      </c>
      <c r="H90" s="424"/>
      <c r="I90" s="424"/>
      <c r="J90" s="424"/>
      <c r="K90" s="424"/>
      <c r="L90" s="424"/>
      <c r="M90" s="424"/>
      <c r="N90" s="424"/>
      <c r="O90" s="424"/>
    </row>
    <row r="91" spans="1:15" x14ac:dyDescent="0.25">
      <c r="A91" s="281"/>
      <c r="B91" s="281"/>
      <c r="C91" s="281"/>
      <c r="F91" s="51"/>
      <c r="G91" s="298" t="s">
        <v>326</v>
      </c>
      <c r="H91" s="298" t="s">
        <v>327</v>
      </c>
      <c r="I91" s="298" t="s">
        <v>328</v>
      </c>
      <c r="J91" s="298" t="s">
        <v>329</v>
      </c>
      <c r="K91" s="298" t="s">
        <v>330</v>
      </c>
      <c r="L91" s="298" t="s">
        <v>331</v>
      </c>
      <c r="M91" s="298" t="s">
        <v>332</v>
      </c>
      <c r="N91" s="298"/>
      <c r="O91" s="51" t="s">
        <v>333</v>
      </c>
    </row>
    <row r="92" spans="1:15" x14ac:dyDescent="0.25">
      <c r="A92" s="281"/>
      <c r="B92" s="281"/>
      <c r="C92" s="281"/>
      <c r="F92" s="283" t="s">
        <v>402</v>
      </c>
      <c r="G92" s="283" t="s">
        <v>403</v>
      </c>
      <c r="H92" s="283" t="s">
        <v>403</v>
      </c>
      <c r="I92" s="283" t="s">
        <v>403</v>
      </c>
      <c r="J92" s="283" t="s">
        <v>403</v>
      </c>
      <c r="K92" s="283" t="s">
        <v>403</v>
      </c>
      <c r="L92" s="283" t="s">
        <v>403</v>
      </c>
      <c r="M92" s="283" t="s">
        <v>403</v>
      </c>
      <c r="N92" s="283"/>
      <c r="O92" s="283" t="s">
        <v>403</v>
      </c>
    </row>
    <row r="93" spans="1:15" x14ac:dyDescent="0.25">
      <c r="A93" s="281"/>
      <c r="B93" s="281"/>
      <c r="C93" s="281"/>
      <c r="F93" s="58" t="s">
        <v>334</v>
      </c>
      <c r="G93" s="241">
        <v>57</v>
      </c>
      <c r="H93" s="241">
        <v>66</v>
      </c>
      <c r="I93" s="241">
        <v>62</v>
      </c>
      <c r="J93" s="241">
        <v>57</v>
      </c>
      <c r="K93" s="241">
        <v>50</v>
      </c>
      <c r="L93" s="241">
        <v>56</v>
      </c>
      <c r="M93" s="241">
        <v>63</v>
      </c>
      <c r="N93" s="241"/>
      <c r="O93" s="241">
        <v>40</v>
      </c>
    </row>
    <row r="94" spans="1:15" x14ac:dyDescent="0.25">
      <c r="A94" s="281"/>
      <c r="B94" s="281"/>
      <c r="C94" s="281"/>
      <c r="F94" s="58" t="s">
        <v>335</v>
      </c>
      <c r="G94" s="241">
        <v>68</v>
      </c>
      <c r="H94" s="241">
        <v>77</v>
      </c>
      <c r="I94" s="241">
        <v>71</v>
      </c>
      <c r="J94" s="241" t="s">
        <v>404</v>
      </c>
      <c r="K94" s="241">
        <v>61</v>
      </c>
      <c r="L94" s="241">
        <v>64</v>
      </c>
      <c r="M94" s="241">
        <v>66</v>
      </c>
      <c r="N94" s="241"/>
      <c r="O94" s="241">
        <v>44</v>
      </c>
    </row>
    <row r="95" spans="1:15" x14ac:dyDescent="0.25">
      <c r="A95" s="281"/>
      <c r="B95" s="281"/>
      <c r="C95" s="281"/>
      <c r="F95" s="58" t="s">
        <v>405</v>
      </c>
      <c r="G95" s="241" t="s">
        <v>404</v>
      </c>
      <c r="H95" s="241">
        <v>90</v>
      </c>
      <c r="I95" s="241">
        <v>81</v>
      </c>
      <c r="J95" s="241" t="s">
        <v>404</v>
      </c>
      <c r="K95" s="241" t="s">
        <v>404</v>
      </c>
      <c r="L95" s="241">
        <v>75</v>
      </c>
      <c r="M95" s="241">
        <v>68</v>
      </c>
      <c r="N95" s="241"/>
      <c r="O95" s="241">
        <v>54</v>
      </c>
    </row>
    <row r="96" spans="1:15" x14ac:dyDescent="0.25">
      <c r="A96" s="281"/>
      <c r="B96" s="281"/>
      <c r="C96" s="281"/>
      <c r="F96" s="58" t="s">
        <v>406</v>
      </c>
      <c r="G96" s="241" t="s">
        <v>404</v>
      </c>
      <c r="H96" s="241">
        <v>125</v>
      </c>
      <c r="I96" s="241">
        <v>115</v>
      </c>
      <c r="J96" s="241" t="s">
        <v>404</v>
      </c>
      <c r="K96" s="241" t="s">
        <v>404</v>
      </c>
      <c r="L96" s="241">
        <v>109</v>
      </c>
      <c r="M96" s="241">
        <v>99</v>
      </c>
      <c r="N96" s="241"/>
      <c r="O96" s="241">
        <v>84</v>
      </c>
    </row>
    <row r="97" spans="1:15" x14ac:dyDescent="0.25">
      <c r="A97" s="281"/>
      <c r="B97" s="281"/>
      <c r="C97" s="281"/>
      <c r="F97" s="58" t="s">
        <v>407</v>
      </c>
      <c r="G97" s="241" t="s">
        <v>404</v>
      </c>
      <c r="H97" s="241" t="s">
        <v>404</v>
      </c>
      <c r="I97" s="241">
        <v>133</v>
      </c>
      <c r="J97" s="241" t="s">
        <v>404</v>
      </c>
      <c r="K97" s="241" t="s">
        <v>404</v>
      </c>
      <c r="L97" s="241">
        <v>117</v>
      </c>
      <c r="M97" s="241">
        <v>107</v>
      </c>
      <c r="N97" s="241"/>
      <c r="O97" s="241">
        <v>92</v>
      </c>
    </row>
    <row r="98" spans="1:15" x14ac:dyDescent="0.25">
      <c r="A98" s="281"/>
      <c r="B98" s="281"/>
      <c r="C98" s="281"/>
    </row>
    <row r="99" spans="1:15" x14ac:dyDescent="0.25">
      <c r="A99" s="281"/>
      <c r="B99" s="281"/>
      <c r="C99" s="281"/>
    </row>
    <row r="100" spans="1:15" x14ac:dyDescent="0.25">
      <c r="A100" s="281"/>
      <c r="B100" s="281"/>
      <c r="C100" s="281"/>
      <c r="F100" s="51"/>
      <c r="G100" s="424" t="s">
        <v>349</v>
      </c>
      <c r="H100" s="424"/>
      <c r="I100" s="424"/>
      <c r="J100" s="424"/>
      <c r="K100" s="424"/>
      <c r="L100" s="424"/>
      <c r="M100" s="424"/>
      <c r="N100" s="424"/>
      <c r="O100" s="424"/>
    </row>
    <row r="101" spans="1:15" x14ac:dyDescent="0.25">
      <c r="A101" s="281"/>
      <c r="B101" s="281"/>
      <c r="C101" s="281"/>
      <c r="F101" s="51"/>
      <c r="G101" s="298" t="s">
        <v>326</v>
      </c>
      <c r="H101" s="298" t="s">
        <v>327</v>
      </c>
      <c r="I101" s="298" t="s">
        <v>328</v>
      </c>
      <c r="J101" s="298" t="s">
        <v>329</v>
      </c>
      <c r="K101" s="298" t="s">
        <v>330</v>
      </c>
      <c r="L101" s="298" t="s">
        <v>331</v>
      </c>
      <c r="M101" s="298" t="s">
        <v>332</v>
      </c>
      <c r="N101" s="298"/>
      <c r="O101" s="51" t="s">
        <v>333</v>
      </c>
    </row>
    <row r="102" spans="1:15" x14ac:dyDescent="0.25">
      <c r="A102" s="281"/>
      <c r="B102" s="281"/>
      <c r="C102" s="281"/>
      <c r="F102" s="283" t="s">
        <v>402</v>
      </c>
      <c r="G102" s="283" t="s">
        <v>403</v>
      </c>
      <c r="H102" s="283" t="s">
        <v>403</v>
      </c>
      <c r="I102" s="283" t="s">
        <v>403</v>
      </c>
      <c r="J102" s="283" t="s">
        <v>403</v>
      </c>
      <c r="K102" s="283" t="s">
        <v>403</v>
      </c>
      <c r="L102" s="283" t="s">
        <v>403</v>
      </c>
      <c r="M102" s="283" t="s">
        <v>403</v>
      </c>
      <c r="N102" s="283"/>
      <c r="O102" s="283" t="s">
        <v>403</v>
      </c>
    </row>
    <row r="103" spans="1:15" x14ac:dyDescent="0.25">
      <c r="A103" s="281"/>
      <c r="B103" s="281"/>
      <c r="C103" s="281"/>
      <c r="F103" s="58" t="s">
        <v>334</v>
      </c>
      <c r="G103" s="241">
        <v>70</v>
      </c>
      <c r="H103" s="241">
        <v>79</v>
      </c>
      <c r="I103" s="241">
        <v>72</v>
      </c>
      <c r="J103" s="241">
        <v>69</v>
      </c>
      <c r="K103" s="241">
        <v>60</v>
      </c>
      <c r="L103" s="241">
        <v>64</v>
      </c>
      <c r="M103" s="241">
        <v>66</v>
      </c>
      <c r="N103" s="241"/>
      <c r="O103" s="241">
        <v>44</v>
      </c>
    </row>
    <row r="104" spans="1:15" x14ac:dyDescent="0.25">
      <c r="A104" s="281"/>
      <c r="B104" s="281"/>
      <c r="C104" s="281"/>
      <c r="F104" s="58" t="s">
        <v>335</v>
      </c>
      <c r="G104" s="241">
        <v>88</v>
      </c>
      <c r="H104" s="241">
        <v>96</v>
      </c>
      <c r="I104" s="241">
        <v>87</v>
      </c>
      <c r="J104" s="241" t="s">
        <v>404</v>
      </c>
      <c r="K104" s="241">
        <v>77</v>
      </c>
      <c r="L104" s="241">
        <v>79</v>
      </c>
      <c r="M104" s="241">
        <v>76</v>
      </c>
      <c r="N104" s="241"/>
      <c r="O104" s="241">
        <v>54</v>
      </c>
    </row>
    <row r="105" spans="1:15" x14ac:dyDescent="0.25">
      <c r="A105" s="281"/>
      <c r="B105" s="281"/>
      <c r="C105" s="281"/>
      <c r="F105" s="58" t="s">
        <v>405</v>
      </c>
      <c r="G105" s="241" t="s">
        <v>404</v>
      </c>
      <c r="H105" s="241">
        <v>115</v>
      </c>
      <c r="I105" s="241">
        <v>104</v>
      </c>
      <c r="J105" s="241" t="s">
        <v>404</v>
      </c>
      <c r="K105" s="241" t="s">
        <v>404</v>
      </c>
      <c r="L105" s="241">
        <v>96</v>
      </c>
      <c r="M105" s="241">
        <v>87</v>
      </c>
      <c r="N105" s="241"/>
      <c r="O105" s="241">
        <v>69</v>
      </c>
    </row>
    <row r="106" spans="1:15" x14ac:dyDescent="0.25">
      <c r="A106" s="281"/>
      <c r="B106" s="281"/>
      <c r="C106" s="281"/>
      <c r="F106" s="58" t="s">
        <v>406</v>
      </c>
      <c r="G106" s="241" t="s">
        <v>404</v>
      </c>
      <c r="H106" s="241">
        <v>161</v>
      </c>
      <c r="I106" s="241">
        <v>148</v>
      </c>
      <c r="J106" s="241" t="s">
        <v>404</v>
      </c>
      <c r="K106" s="241" t="s">
        <v>404</v>
      </c>
      <c r="L106" s="241">
        <v>140</v>
      </c>
      <c r="M106" s="241">
        <v>128</v>
      </c>
      <c r="N106" s="241"/>
      <c r="O106" s="241">
        <v>109</v>
      </c>
    </row>
    <row r="107" spans="1:15" x14ac:dyDescent="0.25">
      <c r="A107" s="281"/>
      <c r="B107" s="281"/>
      <c r="C107" s="281"/>
      <c r="F107" s="58" t="s">
        <v>407</v>
      </c>
      <c r="G107" s="241" t="s">
        <v>404</v>
      </c>
      <c r="H107" s="241" t="s">
        <v>404</v>
      </c>
      <c r="I107" s="241">
        <v>159</v>
      </c>
      <c r="J107" s="241" t="s">
        <v>404</v>
      </c>
      <c r="K107" s="241" t="s">
        <v>404</v>
      </c>
      <c r="L107" s="241">
        <v>152</v>
      </c>
      <c r="M107" s="241">
        <v>138</v>
      </c>
      <c r="N107" s="241"/>
      <c r="O107" s="241">
        <v>119</v>
      </c>
    </row>
    <row r="108" spans="1:15" x14ac:dyDescent="0.25">
      <c r="A108" s="281"/>
      <c r="B108" s="281"/>
      <c r="C108" s="281"/>
    </row>
    <row r="109" spans="1:15" x14ac:dyDescent="0.25">
      <c r="A109" s="281"/>
      <c r="B109" s="281"/>
      <c r="C109" s="281"/>
    </row>
    <row r="110" spans="1:15" x14ac:dyDescent="0.25">
      <c r="A110" s="281"/>
      <c r="B110" s="281"/>
      <c r="C110" s="281"/>
      <c r="F110" s="51"/>
      <c r="G110" s="424" t="s">
        <v>351</v>
      </c>
      <c r="H110" s="424"/>
      <c r="I110" s="424"/>
      <c r="J110" s="424"/>
      <c r="K110" s="424"/>
      <c r="L110" s="424"/>
      <c r="M110" s="424"/>
      <c r="N110" s="424"/>
      <c r="O110" s="424"/>
    </row>
    <row r="111" spans="1:15" x14ac:dyDescent="0.25">
      <c r="A111" s="281"/>
      <c r="B111" s="281"/>
      <c r="C111" s="281"/>
      <c r="F111" s="51"/>
      <c r="G111" s="298" t="s">
        <v>326</v>
      </c>
      <c r="H111" s="298" t="s">
        <v>327</v>
      </c>
      <c r="I111" s="298" t="s">
        <v>328</v>
      </c>
      <c r="J111" s="298" t="s">
        <v>329</v>
      </c>
      <c r="K111" s="298" t="s">
        <v>330</v>
      </c>
      <c r="L111" s="298" t="s">
        <v>331</v>
      </c>
      <c r="M111" s="298" t="s">
        <v>332</v>
      </c>
      <c r="N111" s="298"/>
      <c r="O111" s="51" t="s">
        <v>333</v>
      </c>
    </row>
    <row r="112" spans="1:15" x14ac:dyDescent="0.25">
      <c r="A112" s="281"/>
      <c r="B112" s="281"/>
      <c r="C112" s="281"/>
      <c r="F112" s="283" t="s">
        <v>402</v>
      </c>
      <c r="G112" s="283" t="s">
        <v>403</v>
      </c>
      <c r="H112" s="283" t="s">
        <v>403</v>
      </c>
      <c r="I112" s="283" t="s">
        <v>403</v>
      </c>
      <c r="J112" s="283" t="s">
        <v>403</v>
      </c>
      <c r="K112" s="283" t="s">
        <v>403</v>
      </c>
      <c r="L112" s="283" t="s">
        <v>403</v>
      </c>
      <c r="M112" s="283" t="s">
        <v>403</v>
      </c>
      <c r="N112" s="283"/>
      <c r="O112" s="283" t="s">
        <v>403</v>
      </c>
    </row>
    <row r="113" spans="1:15" x14ac:dyDescent="0.25">
      <c r="A113" s="281"/>
      <c r="B113" s="281"/>
      <c r="C113" s="281"/>
      <c r="F113" s="58" t="s">
        <v>334</v>
      </c>
      <c r="G113" s="241">
        <v>57</v>
      </c>
      <c r="H113" s="241">
        <v>66</v>
      </c>
      <c r="I113" s="241">
        <v>62</v>
      </c>
      <c r="J113" s="241">
        <v>57</v>
      </c>
      <c r="K113" s="241">
        <v>50</v>
      </c>
      <c r="L113" s="241">
        <v>56</v>
      </c>
      <c r="M113" s="241">
        <v>63</v>
      </c>
      <c r="N113" s="241"/>
      <c r="O113" s="241">
        <v>40</v>
      </c>
    </row>
    <row r="114" spans="1:15" x14ac:dyDescent="0.25">
      <c r="A114" s="281"/>
      <c r="B114" s="281"/>
      <c r="C114" s="281"/>
      <c r="F114" s="58" t="s">
        <v>335</v>
      </c>
      <c r="G114" s="241">
        <v>68</v>
      </c>
      <c r="H114" s="241">
        <v>77</v>
      </c>
      <c r="I114" s="241">
        <v>71</v>
      </c>
      <c r="J114" s="241" t="s">
        <v>404</v>
      </c>
      <c r="K114" s="241">
        <v>61</v>
      </c>
      <c r="L114" s="241">
        <v>64</v>
      </c>
      <c r="M114" s="241">
        <v>66</v>
      </c>
      <c r="N114" s="241"/>
      <c r="O114" s="241">
        <v>44</v>
      </c>
    </row>
    <row r="115" spans="1:15" x14ac:dyDescent="0.25">
      <c r="A115" s="281"/>
      <c r="B115" s="281"/>
      <c r="C115" s="281"/>
      <c r="F115" s="58" t="s">
        <v>405</v>
      </c>
      <c r="G115" s="241" t="s">
        <v>404</v>
      </c>
      <c r="H115" s="241">
        <v>90</v>
      </c>
      <c r="I115" s="241">
        <v>81</v>
      </c>
      <c r="J115" s="241" t="s">
        <v>404</v>
      </c>
      <c r="K115" s="241" t="s">
        <v>404</v>
      </c>
      <c r="L115" s="241">
        <v>75</v>
      </c>
      <c r="M115" s="241">
        <v>68</v>
      </c>
      <c r="N115" s="241"/>
      <c r="O115" s="241">
        <v>54</v>
      </c>
    </row>
    <row r="116" spans="1:15" x14ac:dyDescent="0.25">
      <c r="A116" s="281"/>
      <c r="B116" s="281"/>
      <c r="C116" s="281"/>
      <c r="F116" s="58" t="s">
        <v>406</v>
      </c>
      <c r="G116" s="241" t="s">
        <v>404</v>
      </c>
      <c r="H116" s="241">
        <v>125</v>
      </c>
      <c r="I116" s="241">
        <v>115</v>
      </c>
      <c r="J116" s="241" t="s">
        <v>404</v>
      </c>
      <c r="K116" s="241" t="s">
        <v>404</v>
      </c>
      <c r="L116" s="241">
        <v>109</v>
      </c>
      <c r="M116" s="241">
        <v>99</v>
      </c>
      <c r="N116" s="241"/>
      <c r="O116" s="241">
        <v>84</v>
      </c>
    </row>
    <row r="117" spans="1:15" x14ac:dyDescent="0.25">
      <c r="A117" s="281"/>
      <c r="B117" s="281"/>
      <c r="C117" s="281"/>
      <c r="F117" s="58" t="s">
        <v>407</v>
      </c>
      <c r="G117" s="241" t="s">
        <v>404</v>
      </c>
      <c r="H117" s="241" t="s">
        <v>404</v>
      </c>
      <c r="I117" s="241">
        <v>133</v>
      </c>
      <c r="J117" s="241" t="s">
        <v>404</v>
      </c>
      <c r="K117" s="241" t="s">
        <v>404</v>
      </c>
      <c r="L117" s="241">
        <v>117</v>
      </c>
      <c r="M117" s="241">
        <v>107</v>
      </c>
      <c r="N117" s="241"/>
      <c r="O117" s="241">
        <v>92</v>
      </c>
    </row>
    <row r="118" spans="1:15" x14ac:dyDescent="0.25">
      <c r="A118" s="281"/>
      <c r="B118" s="281"/>
      <c r="C118" s="281"/>
    </row>
    <row r="119" spans="1:15" x14ac:dyDescent="0.25">
      <c r="A119" s="281"/>
      <c r="B119" s="281"/>
      <c r="C119" s="281"/>
    </row>
    <row r="120" spans="1:15" x14ac:dyDescent="0.25">
      <c r="A120" s="281"/>
      <c r="B120" s="281"/>
      <c r="C120" s="281"/>
      <c r="F120" s="51"/>
      <c r="G120" s="424" t="s">
        <v>352</v>
      </c>
      <c r="H120" s="424"/>
      <c r="I120" s="424"/>
      <c r="J120" s="424"/>
      <c r="K120" s="424"/>
      <c r="L120" s="424"/>
      <c r="M120" s="424"/>
      <c r="N120" s="424"/>
      <c r="O120" s="424"/>
    </row>
    <row r="121" spans="1:15" x14ac:dyDescent="0.25">
      <c r="A121" s="281"/>
      <c r="B121" s="281"/>
      <c r="C121" s="281"/>
      <c r="F121" s="51"/>
      <c r="G121" s="298" t="s">
        <v>326</v>
      </c>
      <c r="H121" s="298" t="s">
        <v>327</v>
      </c>
      <c r="I121" s="298" t="s">
        <v>328</v>
      </c>
      <c r="J121" s="298" t="s">
        <v>329</v>
      </c>
      <c r="K121" s="298" t="s">
        <v>330</v>
      </c>
      <c r="L121" s="298" t="s">
        <v>331</v>
      </c>
      <c r="M121" s="298" t="s">
        <v>332</v>
      </c>
      <c r="N121" s="298"/>
      <c r="O121" s="51" t="s">
        <v>333</v>
      </c>
    </row>
    <row r="122" spans="1:15" x14ac:dyDescent="0.25">
      <c r="A122" s="281"/>
      <c r="B122" s="281"/>
      <c r="C122" s="281"/>
      <c r="F122" s="283" t="s">
        <v>402</v>
      </c>
      <c r="G122" s="283" t="s">
        <v>403</v>
      </c>
      <c r="H122" s="283" t="s">
        <v>403</v>
      </c>
      <c r="I122" s="283" t="s">
        <v>403</v>
      </c>
      <c r="J122" s="283" t="s">
        <v>403</v>
      </c>
      <c r="K122" s="283" t="s">
        <v>403</v>
      </c>
      <c r="L122" s="283" t="s">
        <v>403</v>
      </c>
      <c r="M122" s="283" t="s">
        <v>403</v>
      </c>
      <c r="N122" s="283"/>
      <c r="O122" s="283" t="s">
        <v>403</v>
      </c>
    </row>
    <row r="123" spans="1:15" x14ac:dyDescent="0.25">
      <c r="A123" s="281"/>
      <c r="B123" s="281"/>
      <c r="C123" s="281"/>
      <c r="F123" s="58" t="s">
        <v>334</v>
      </c>
      <c r="G123" s="241">
        <v>57</v>
      </c>
      <c r="H123" s="241">
        <v>66</v>
      </c>
      <c r="I123" s="241">
        <v>62</v>
      </c>
      <c r="J123" s="241">
        <v>57</v>
      </c>
      <c r="K123" s="241">
        <v>50</v>
      </c>
      <c r="L123" s="241">
        <v>56</v>
      </c>
      <c r="M123" s="241">
        <v>63</v>
      </c>
      <c r="N123" s="241"/>
      <c r="O123" s="241">
        <v>40</v>
      </c>
    </row>
    <row r="124" spans="1:15" x14ac:dyDescent="0.25">
      <c r="A124" s="281"/>
      <c r="B124" s="281"/>
      <c r="C124" s="281"/>
      <c r="F124" s="58" t="s">
        <v>335</v>
      </c>
      <c r="G124" s="241">
        <v>68</v>
      </c>
      <c r="H124" s="241">
        <v>77</v>
      </c>
      <c r="I124" s="241">
        <v>71</v>
      </c>
      <c r="J124" s="241" t="s">
        <v>404</v>
      </c>
      <c r="K124" s="241">
        <v>61</v>
      </c>
      <c r="L124" s="241">
        <v>64</v>
      </c>
      <c r="M124" s="241">
        <v>66</v>
      </c>
      <c r="N124" s="241"/>
      <c r="O124" s="241">
        <v>44</v>
      </c>
    </row>
    <row r="125" spans="1:15" x14ac:dyDescent="0.25">
      <c r="A125" s="281"/>
      <c r="B125" s="281"/>
      <c r="C125" s="281"/>
      <c r="F125" s="58" t="s">
        <v>405</v>
      </c>
      <c r="G125" s="241" t="s">
        <v>404</v>
      </c>
      <c r="H125" s="241">
        <v>90</v>
      </c>
      <c r="I125" s="241">
        <v>81</v>
      </c>
      <c r="J125" s="241" t="s">
        <v>404</v>
      </c>
      <c r="K125" s="241" t="s">
        <v>404</v>
      </c>
      <c r="L125" s="241">
        <v>75</v>
      </c>
      <c r="M125" s="241">
        <v>68</v>
      </c>
      <c r="N125" s="241"/>
      <c r="O125" s="241">
        <v>54</v>
      </c>
    </row>
    <row r="126" spans="1:15" x14ac:dyDescent="0.25">
      <c r="A126" s="281"/>
      <c r="B126" s="281"/>
      <c r="C126" s="281"/>
      <c r="F126" s="58" t="s">
        <v>406</v>
      </c>
      <c r="G126" s="241" t="s">
        <v>404</v>
      </c>
      <c r="H126" s="241">
        <v>125</v>
      </c>
      <c r="I126" s="241">
        <v>115</v>
      </c>
      <c r="J126" s="241" t="s">
        <v>404</v>
      </c>
      <c r="K126" s="241" t="s">
        <v>404</v>
      </c>
      <c r="L126" s="241">
        <v>109</v>
      </c>
      <c r="M126" s="241">
        <v>99</v>
      </c>
      <c r="N126" s="241"/>
      <c r="O126" s="241">
        <v>84</v>
      </c>
    </row>
    <row r="127" spans="1:15" x14ac:dyDescent="0.25">
      <c r="A127" s="281"/>
      <c r="B127" s="281"/>
      <c r="C127" s="281"/>
      <c r="F127" s="58" t="s">
        <v>407</v>
      </c>
      <c r="G127" s="241" t="s">
        <v>404</v>
      </c>
      <c r="H127" s="241" t="s">
        <v>404</v>
      </c>
      <c r="I127" s="241">
        <v>133</v>
      </c>
      <c r="J127" s="241" t="s">
        <v>404</v>
      </c>
      <c r="K127" s="241" t="s">
        <v>404</v>
      </c>
      <c r="L127" s="241">
        <v>117</v>
      </c>
      <c r="M127" s="241">
        <v>107</v>
      </c>
      <c r="N127" s="241"/>
      <c r="O127" s="241">
        <v>92</v>
      </c>
    </row>
    <row r="128" spans="1:15" x14ac:dyDescent="0.25">
      <c r="A128" s="281"/>
      <c r="B128" s="281"/>
      <c r="C128" s="281"/>
    </row>
    <row r="129" spans="1:15" x14ac:dyDescent="0.25">
      <c r="A129" s="281"/>
      <c r="B129" s="281"/>
      <c r="C129" s="281"/>
    </row>
    <row r="130" spans="1:15" x14ac:dyDescent="0.25">
      <c r="A130" s="281"/>
      <c r="B130" s="281"/>
      <c r="C130" s="281"/>
      <c r="F130" s="51"/>
      <c r="G130" s="424" t="s">
        <v>354</v>
      </c>
      <c r="H130" s="424"/>
      <c r="I130" s="424"/>
      <c r="J130" s="424"/>
      <c r="K130" s="424"/>
      <c r="L130" s="424"/>
      <c r="M130" s="424"/>
      <c r="N130" s="424"/>
      <c r="O130" s="424"/>
    </row>
    <row r="131" spans="1:15" x14ac:dyDescent="0.25">
      <c r="A131" s="281"/>
      <c r="B131" s="281"/>
      <c r="C131" s="281"/>
      <c r="F131" s="51"/>
      <c r="G131" s="298" t="s">
        <v>326</v>
      </c>
      <c r="H131" s="298" t="s">
        <v>327</v>
      </c>
      <c r="I131" s="298" t="s">
        <v>328</v>
      </c>
      <c r="J131" s="298" t="s">
        <v>329</v>
      </c>
      <c r="K131" s="298" t="s">
        <v>330</v>
      </c>
      <c r="L131" s="298" t="s">
        <v>331</v>
      </c>
      <c r="M131" s="298" t="s">
        <v>332</v>
      </c>
      <c r="N131" s="298"/>
      <c r="O131" s="51" t="s">
        <v>333</v>
      </c>
    </row>
    <row r="132" spans="1:15" x14ac:dyDescent="0.25">
      <c r="A132" s="281"/>
      <c r="B132" s="281"/>
      <c r="C132" s="281"/>
      <c r="F132" s="283" t="s">
        <v>402</v>
      </c>
      <c r="G132" s="283" t="s">
        <v>403</v>
      </c>
      <c r="H132" s="283" t="s">
        <v>403</v>
      </c>
      <c r="I132" s="283" t="s">
        <v>403</v>
      </c>
      <c r="J132" s="283" t="s">
        <v>403</v>
      </c>
      <c r="K132" s="283" t="s">
        <v>403</v>
      </c>
      <c r="L132" s="283" t="s">
        <v>403</v>
      </c>
      <c r="M132" s="283" t="s">
        <v>403</v>
      </c>
      <c r="N132" s="283"/>
      <c r="O132" s="283" t="s">
        <v>403</v>
      </c>
    </row>
    <row r="133" spans="1:15" x14ac:dyDescent="0.25">
      <c r="A133" s="281"/>
      <c r="B133" s="281"/>
      <c r="C133" s="281"/>
      <c r="F133" s="58" t="s">
        <v>334</v>
      </c>
      <c r="G133" s="241">
        <v>57</v>
      </c>
      <c r="H133" s="241">
        <v>66</v>
      </c>
      <c r="I133" s="241">
        <v>62</v>
      </c>
      <c r="J133" s="241">
        <v>57</v>
      </c>
      <c r="K133" s="241">
        <v>50</v>
      </c>
      <c r="L133" s="241">
        <v>56</v>
      </c>
      <c r="M133" s="241">
        <v>63</v>
      </c>
      <c r="N133" s="241"/>
      <c r="O133" s="241">
        <v>40</v>
      </c>
    </row>
    <row r="134" spans="1:15" x14ac:dyDescent="0.25">
      <c r="A134" s="281"/>
      <c r="B134" s="281"/>
      <c r="C134" s="281"/>
      <c r="F134" s="58" t="s">
        <v>335</v>
      </c>
      <c r="G134" s="241">
        <v>68</v>
      </c>
      <c r="H134" s="241">
        <v>77</v>
      </c>
      <c r="I134" s="241">
        <v>71</v>
      </c>
      <c r="J134" s="241" t="s">
        <v>404</v>
      </c>
      <c r="K134" s="241">
        <v>61</v>
      </c>
      <c r="L134" s="241">
        <v>64</v>
      </c>
      <c r="M134" s="241">
        <v>66</v>
      </c>
      <c r="N134" s="241"/>
      <c r="O134" s="241">
        <v>44</v>
      </c>
    </row>
    <row r="135" spans="1:15" x14ac:dyDescent="0.25">
      <c r="A135" s="281"/>
      <c r="B135" s="281"/>
      <c r="C135" s="281"/>
      <c r="F135" s="58" t="s">
        <v>405</v>
      </c>
      <c r="G135" s="241" t="s">
        <v>404</v>
      </c>
      <c r="H135" s="241">
        <v>90</v>
      </c>
      <c r="I135" s="241">
        <v>81</v>
      </c>
      <c r="J135" s="241" t="s">
        <v>404</v>
      </c>
      <c r="K135" s="241" t="s">
        <v>404</v>
      </c>
      <c r="L135" s="241">
        <v>75</v>
      </c>
      <c r="M135" s="241">
        <v>68</v>
      </c>
      <c r="N135" s="241"/>
      <c r="O135" s="241">
        <v>54</v>
      </c>
    </row>
    <row r="136" spans="1:15" x14ac:dyDescent="0.25">
      <c r="A136" s="281"/>
      <c r="B136" s="281"/>
      <c r="C136" s="281"/>
      <c r="F136" s="58" t="s">
        <v>406</v>
      </c>
      <c r="G136" s="241" t="s">
        <v>404</v>
      </c>
      <c r="H136" s="241">
        <v>125</v>
      </c>
      <c r="I136" s="241">
        <v>115</v>
      </c>
      <c r="J136" s="241" t="s">
        <v>404</v>
      </c>
      <c r="K136" s="241" t="s">
        <v>404</v>
      </c>
      <c r="L136" s="241">
        <v>109</v>
      </c>
      <c r="M136" s="241">
        <v>99</v>
      </c>
      <c r="N136" s="241"/>
      <c r="O136" s="241">
        <v>84</v>
      </c>
    </row>
    <row r="137" spans="1:15" x14ac:dyDescent="0.25">
      <c r="A137" s="281"/>
      <c r="B137" s="281"/>
      <c r="C137" s="281"/>
      <c r="F137" s="58" t="s">
        <v>407</v>
      </c>
      <c r="G137" s="241" t="s">
        <v>404</v>
      </c>
      <c r="H137" s="241" t="s">
        <v>404</v>
      </c>
      <c r="I137" s="241">
        <v>133</v>
      </c>
      <c r="J137" s="241" t="s">
        <v>404</v>
      </c>
      <c r="K137" s="241" t="s">
        <v>404</v>
      </c>
      <c r="L137" s="241">
        <v>117</v>
      </c>
      <c r="M137" s="241">
        <v>107</v>
      </c>
      <c r="N137" s="241"/>
      <c r="O137" s="241">
        <v>92</v>
      </c>
    </row>
    <row r="138" spans="1:15" x14ac:dyDescent="0.25">
      <c r="A138" s="281"/>
      <c r="B138" s="281"/>
      <c r="C138" s="281"/>
    </row>
    <row r="139" spans="1:15" x14ac:dyDescent="0.25">
      <c r="A139" s="281"/>
      <c r="B139" s="281"/>
      <c r="C139" s="281"/>
    </row>
    <row r="140" spans="1:15" x14ac:dyDescent="0.25">
      <c r="A140" s="281"/>
      <c r="B140" s="281"/>
      <c r="C140" s="281"/>
      <c r="F140" s="51"/>
      <c r="G140" s="424" t="s">
        <v>356</v>
      </c>
      <c r="H140" s="424"/>
      <c r="I140" s="424"/>
      <c r="J140" s="424"/>
      <c r="K140" s="424"/>
      <c r="L140" s="424"/>
      <c r="M140" s="424"/>
      <c r="N140" s="424"/>
      <c r="O140" s="424"/>
    </row>
    <row r="141" spans="1:15" x14ac:dyDescent="0.25">
      <c r="A141" s="281"/>
      <c r="B141" s="281"/>
      <c r="C141" s="281"/>
      <c r="F141" s="51"/>
      <c r="G141" s="298" t="s">
        <v>326</v>
      </c>
      <c r="H141" s="298" t="s">
        <v>327</v>
      </c>
      <c r="I141" s="298" t="s">
        <v>328</v>
      </c>
      <c r="J141" s="298" t="s">
        <v>329</v>
      </c>
      <c r="K141" s="298" t="s">
        <v>330</v>
      </c>
      <c r="L141" s="298" t="s">
        <v>331</v>
      </c>
      <c r="M141" s="298" t="s">
        <v>332</v>
      </c>
      <c r="N141" s="298"/>
      <c r="O141" s="51" t="s">
        <v>333</v>
      </c>
    </row>
    <row r="142" spans="1:15" x14ac:dyDescent="0.25">
      <c r="A142" s="281"/>
      <c r="B142" s="281"/>
      <c r="C142" s="281"/>
      <c r="F142" s="283" t="s">
        <v>402</v>
      </c>
      <c r="G142" s="283" t="s">
        <v>403</v>
      </c>
      <c r="H142" s="283" t="s">
        <v>403</v>
      </c>
      <c r="I142" s="283" t="s">
        <v>403</v>
      </c>
      <c r="J142" s="283" t="s">
        <v>403</v>
      </c>
      <c r="K142" s="283" t="s">
        <v>403</v>
      </c>
      <c r="L142" s="283" t="s">
        <v>403</v>
      </c>
      <c r="M142" s="283" t="s">
        <v>403</v>
      </c>
      <c r="N142" s="283"/>
      <c r="O142" s="283" t="s">
        <v>403</v>
      </c>
    </row>
    <row r="143" spans="1:15" x14ac:dyDescent="0.25">
      <c r="A143" s="281"/>
      <c r="B143" s="281"/>
      <c r="C143" s="281"/>
      <c r="F143" s="58" t="s">
        <v>334</v>
      </c>
      <c r="G143" s="241">
        <v>57</v>
      </c>
      <c r="H143" s="241">
        <v>66</v>
      </c>
      <c r="I143" s="241">
        <v>62</v>
      </c>
      <c r="J143" s="241">
        <v>57</v>
      </c>
      <c r="K143" s="241">
        <v>50</v>
      </c>
      <c r="L143" s="241">
        <v>56</v>
      </c>
      <c r="M143" s="241">
        <v>63</v>
      </c>
      <c r="N143" s="241"/>
      <c r="O143" s="241">
        <v>40</v>
      </c>
    </row>
    <row r="144" spans="1:15" x14ac:dyDescent="0.25">
      <c r="A144" s="281"/>
      <c r="B144" s="281"/>
      <c r="C144" s="281"/>
      <c r="F144" s="58" t="s">
        <v>335</v>
      </c>
      <c r="G144" s="241">
        <v>68</v>
      </c>
      <c r="H144" s="241">
        <v>77</v>
      </c>
      <c r="I144" s="241">
        <v>71</v>
      </c>
      <c r="J144" s="241" t="s">
        <v>404</v>
      </c>
      <c r="K144" s="241">
        <v>61</v>
      </c>
      <c r="L144" s="241">
        <v>64</v>
      </c>
      <c r="M144" s="241">
        <v>66</v>
      </c>
      <c r="N144" s="241"/>
      <c r="O144" s="241">
        <v>44</v>
      </c>
    </row>
    <row r="145" spans="1:15" x14ac:dyDescent="0.25">
      <c r="A145" s="281"/>
      <c r="B145" s="281"/>
      <c r="C145" s="281"/>
      <c r="F145" s="58" t="s">
        <v>405</v>
      </c>
      <c r="G145" s="241" t="s">
        <v>404</v>
      </c>
      <c r="H145" s="241">
        <v>90</v>
      </c>
      <c r="I145" s="241">
        <v>81</v>
      </c>
      <c r="J145" s="241" t="s">
        <v>404</v>
      </c>
      <c r="K145" s="241" t="s">
        <v>404</v>
      </c>
      <c r="L145" s="241">
        <v>75</v>
      </c>
      <c r="M145" s="241">
        <v>68</v>
      </c>
      <c r="N145" s="241"/>
      <c r="O145" s="241">
        <v>54</v>
      </c>
    </row>
    <row r="146" spans="1:15" x14ac:dyDescent="0.25">
      <c r="A146" s="281"/>
      <c r="B146" s="281"/>
      <c r="C146" s="281"/>
      <c r="F146" s="58" t="s">
        <v>406</v>
      </c>
      <c r="G146" s="241" t="s">
        <v>404</v>
      </c>
      <c r="H146" s="241">
        <v>125</v>
      </c>
      <c r="I146" s="241">
        <v>115</v>
      </c>
      <c r="J146" s="241" t="s">
        <v>404</v>
      </c>
      <c r="K146" s="241" t="s">
        <v>404</v>
      </c>
      <c r="L146" s="241">
        <v>109</v>
      </c>
      <c r="M146" s="241">
        <v>99</v>
      </c>
      <c r="N146" s="241"/>
      <c r="O146" s="241">
        <v>84</v>
      </c>
    </row>
    <row r="147" spans="1:15" x14ac:dyDescent="0.25">
      <c r="A147" s="281"/>
      <c r="B147" s="281"/>
      <c r="C147" s="281"/>
      <c r="F147" s="58" t="s">
        <v>407</v>
      </c>
      <c r="G147" s="241" t="s">
        <v>404</v>
      </c>
      <c r="H147" s="241" t="s">
        <v>404</v>
      </c>
      <c r="I147" s="241">
        <v>133</v>
      </c>
      <c r="J147" s="241" t="s">
        <v>404</v>
      </c>
      <c r="K147" s="241" t="s">
        <v>404</v>
      </c>
      <c r="L147" s="241">
        <v>117</v>
      </c>
      <c r="M147" s="241">
        <v>107</v>
      </c>
      <c r="N147" s="241"/>
      <c r="O147" s="241">
        <v>92</v>
      </c>
    </row>
    <row r="148" spans="1:15" x14ac:dyDescent="0.25">
      <c r="A148" s="281"/>
      <c r="B148" s="281"/>
      <c r="C148" s="281"/>
    </row>
    <row r="149" spans="1:15" x14ac:dyDescent="0.25">
      <c r="A149" s="281"/>
      <c r="B149" s="281"/>
      <c r="C149" s="281"/>
    </row>
    <row r="150" spans="1:15" x14ac:dyDescent="0.25">
      <c r="A150" s="281"/>
      <c r="B150" s="281"/>
      <c r="C150" s="281"/>
    </row>
    <row r="151" spans="1:15" x14ac:dyDescent="0.25">
      <c r="A151" s="281"/>
      <c r="B151" s="281"/>
      <c r="C151" s="281"/>
    </row>
    <row r="152" spans="1:15" x14ac:dyDescent="0.25">
      <c r="A152" s="281"/>
      <c r="B152" s="281"/>
      <c r="C152" s="281"/>
    </row>
    <row r="153" spans="1:15" x14ac:dyDescent="0.25">
      <c r="A153" s="281"/>
      <c r="B153" s="281"/>
      <c r="C153" s="281"/>
    </row>
    <row r="154" spans="1:15" x14ac:dyDescent="0.25">
      <c r="A154" s="281"/>
      <c r="B154" s="281"/>
      <c r="C154" s="281"/>
    </row>
    <row r="155" spans="1:15" x14ac:dyDescent="0.25">
      <c r="A155" s="281"/>
      <c r="B155" s="281"/>
      <c r="C155" s="281"/>
    </row>
    <row r="156" spans="1:15" x14ac:dyDescent="0.25">
      <c r="A156" s="281"/>
      <c r="B156" s="281"/>
      <c r="C156" s="281"/>
    </row>
    <row r="157" spans="1:15" x14ac:dyDescent="0.25">
      <c r="A157" s="281"/>
      <c r="B157" s="281"/>
      <c r="C157" s="281"/>
    </row>
    <row r="158" spans="1:15" x14ac:dyDescent="0.25">
      <c r="A158" s="281"/>
      <c r="B158" s="281"/>
      <c r="C158" s="281"/>
    </row>
    <row r="159" spans="1:15" x14ac:dyDescent="0.25">
      <c r="A159" s="281"/>
      <c r="B159" s="281"/>
      <c r="C159" s="281"/>
    </row>
    <row r="160" spans="1:15" x14ac:dyDescent="0.25">
      <c r="A160" s="281"/>
      <c r="B160" s="281"/>
      <c r="C160" s="281"/>
    </row>
    <row r="161" spans="1:3" x14ac:dyDescent="0.25">
      <c r="A161" s="281"/>
      <c r="B161" s="281"/>
      <c r="C161" s="281"/>
    </row>
    <row r="162" spans="1:3" x14ac:dyDescent="0.25">
      <c r="A162" s="281"/>
      <c r="B162" s="281"/>
      <c r="C162" s="281"/>
    </row>
    <row r="163" spans="1:3" x14ac:dyDescent="0.25">
      <c r="A163" s="281"/>
      <c r="B163" s="281"/>
      <c r="C163" s="281"/>
    </row>
    <row r="164" spans="1:3" x14ac:dyDescent="0.25">
      <c r="A164" s="281"/>
      <c r="B164" s="281"/>
      <c r="C164" s="281"/>
    </row>
    <row r="165" spans="1:3" x14ac:dyDescent="0.25">
      <c r="A165" s="281"/>
      <c r="B165" s="281"/>
      <c r="C165" s="281"/>
    </row>
    <row r="166" spans="1:3" x14ac:dyDescent="0.25">
      <c r="A166" s="281"/>
      <c r="B166" s="281"/>
      <c r="C166" s="281"/>
    </row>
    <row r="167" spans="1:3" x14ac:dyDescent="0.25">
      <c r="A167" s="281"/>
      <c r="B167" s="281"/>
      <c r="C167" s="281"/>
    </row>
    <row r="168" spans="1:3" x14ac:dyDescent="0.25">
      <c r="A168" s="281"/>
      <c r="B168" s="281"/>
      <c r="C168" s="281"/>
    </row>
    <row r="169" spans="1:3" x14ac:dyDescent="0.25">
      <c r="A169" s="281"/>
      <c r="B169" s="281"/>
      <c r="C169" s="281"/>
    </row>
    <row r="170" spans="1:3" x14ac:dyDescent="0.25">
      <c r="A170" s="281"/>
      <c r="B170" s="281"/>
      <c r="C170" s="281"/>
    </row>
    <row r="171" spans="1:3" x14ac:dyDescent="0.25">
      <c r="A171" s="281"/>
      <c r="B171" s="281"/>
      <c r="C171" s="281"/>
    </row>
    <row r="172" spans="1:3" x14ac:dyDescent="0.25">
      <c r="A172" s="281"/>
      <c r="B172" s="281"/>
      <c r="C172" s="281"/>
    </row>
    <row r="173" spans="1:3" x14ac:dyDescent="0.25">
      <c r="A173" s="281"/>
      <c r="B173" s="281"/>
      <c r="C173" s="281"/>
    </row>
    <row r="174" spans="1:3" x14ac:dyDescent="0.25">
      <c r="A174" s="281"/>
      <c r="B174" s="281"/>
      <c r="C174" s="281"/>
    </row>
    <row r="175" spans="1:3" x14ac:dyDescent="0.25">
      <c r="A175" s="281"/>
      <c r="B175" s="281"/>
      <c r="C175" s="281"/>
    </row>
    <row r="176" spans="1:3" x14ac:dyDescent="0.25">
      <c r="A176" s="281"/>
      <c r="B176" s="281"/>
      <c r="C176" s="281"/>
    </row>
    <row r="177" spans="1:3" x14ac:dyDescent="0.25">
      <c r="A177" s="281"/>
      <c r="B177" s="281"/>
      <c r="C177" s="281"/>
    </row>
    <row r="178" spans="1:3" x14ac:dyDescent="0.25">
      <c r="A178" s="281"/>
      <c r="B178" s="281"/>
      <c r="C178" s="281"/>
    </row>
    <row r="179" spans="1:3" x14ac:dyDescent="0.25">
      <c r="A179" s="281"/>
      <c r="B179" s="281"/>
      <c r="C179" s="281"/>
    </row>
    <row r="180" spans="1:3" x14ac:dyDescent="0.25">
      <c r="A180" s="281"/>
      <c r="B180" s="281"/>
      <c r="C180" s="281"/>
    </row>
    <row r="181" spans="1:3" x14ac:dyDescent="0.25">
      <c r="A181" s="281"/>
      <c r="B181" s="281"/>
      <c r="C181" s="281"/>
    </row>
    <row r="182" spans="1:3" x14ac:dyDescent="0.25">
      <c r="A182" s="281"/>
      <c r="B182" s="281"/>
      <c r="C182" s="281"/>
    </row>
    <row r="183" spans="1:3" x14ac:dyDescent="0.25">
      <c r="A183" s="281"/>
      <c r="B183" s="281"/>
      <c r="C183" s="281"/>
    </row>
    <row r="184" spans="1:3" x14ac:dyDescent="0.25">
      <c r="A184" s="281"/>
      <c r="B184" s="281"/>
      <c r="C184" s="281"/>
    </row>
    <row r="185" spans="1:3" x14ac:dyDescent="0.25">
      <c r="A185" s="281"/>
      <c r="B185" s="281"/>
      <c r="C185" s="281"/>
    </row>
    <row r="186" spans="1:3" x14ac:dyDescent="0.25">
      <c r="A186" s="281"/>
      <c r="B186" s="281"/>
      <c r="C186" s="281"/>
    </row>
    <row r="187" spans="1:3" x14ac:dyDescent="0.25">
      <c r="A187" s="281"/>
      <c r="B187" s="281"/>
      <c r="C187" s="281"/>
    </row>
    <row r="188" spans="1:3" x14ac:dyDescent="0.25">
      <c r="A188" s="281"/>
      <c r="B188" s="281"/>
      <c r="C188" s="281"/>
    </row>
    <row r="189" spans="1:3" x14ac:dyDescent="0.25">
      <c r="A189" s="281"/>
      <c r="B189" s="281"/>
      <c r="C189" s="281"/>
    </row>
    <row r="190" spans="1:3" x14ac:dyDescent="0.25">
      <c r="A190" s="281"/>
      <c r="B190" s="281"/>
      <c r="C190" s="281"/>
    </row>
    <row r="191" spans="1:3" x14ac:dyDescent="0.25">
      <c r="A191" s="281"/>
      <c r="B191" s="281"/>
      <c r="C191" s="281"/>
    </row>
    <row r="192" spans="1:3" x14ac:dyDescent="0.25">
      <c r="A192" s="281"/>
      <c r="B192" s="281"/>
      <c r="C192" s="281"/>
    </row>
    <row r="193" spans="1:3" x14ac:dyDescent="0.25">
      <c r="A193" s="281"/>
      <c r="B193" s="281"/>
      <c r="C193" s="281"/>
    </row>
    <row r="194" spans="1:3" x14ac:dyDescent="0.25">
      <c r="A194" s="281"/>
      <c r="B194" s="281"/>
      <c r="C194" s="281"/>
    </row>
    <row r="195" spans="1:3" x14ac:dyDescent="0.25">
      <c r="A195" s="281"/>
      <c r="B195" s="281"/>
      <c r="C195" s="281"/>
    </row>
    <row r="196" spans="1:3" x14ac:dyDescent="0.25">
      <c r="A196" s="281"/>
      <c r="B196" s="281"/>
      <c r="C196" s="281"/>
    </row>
    <row r="197" spans="1:3" x14ac:dyDescent="0.25">
      <c r="A197" s="281"/>
      <c r="B197" s="281"/>
      <c r="C197" s="281"/>
    </row>
    <row r="198" spans="1:3" x14ac:dyDescent="0.25">
      <c r="A198" s="281"/>
      <c r="B198" s="281"/>
      <c r="C198" s="281"/>
    </row>
    <row r="199" spans="1:3" x14ac:dyDescent="0.25">
      <c r="A199" s="281"/>
      <c r="B199" s="281"/>
      <c r="C199" s="281"/>
    </row>
    <row r="200" spans="1:3" x14ac:dyDescent="0.25">
      <c r="A200" s="281"/>
      <c r="B200" s="281"/>
      <c r="C200" s="281"/>
    </row>
    <row r="201" spans="1:3" x14ac:dyDescent="0.25">
      <c r="A201" s="281"/>
      <c r="B201" s="281"/>
      <c r="C201" s="281"/>
    </row>
    <row r="202" spans="1:3" x14ac:dyDescent="0.25">
      <c r="A202" s="281"/>
      <c r="B202" s="281"/>
      <c r="C202" s="281"/>
    </row>
    <row r="203" spans="1:3" x14ac:dyDescent="0.25">
      <c r="A203" s="281"/>
      <c r="B203" s="281"/>
      <c r="C203" s="281"/>
    </row>
    <row r="204" spans="1:3" x14ac:dyDescent="0.25">
      <c r="A204" s="281"/>
      <c r="B204" s="281"/>
      <c r="C204" s="281"/>
    </row>
    <row r="205" spans="1:3" x14ac:dyDescent="0.25">
      <c r="A205" s="281"/>
      <c r="B205" s="281"/>
      <c r="C205" s="281"/>
    </row>
    <row r="206" spans="1:3" x14ac:dyDescent="0.25">
      <c r="A206" s="281"/>
      <c r="B206" s="281"/>
      <c r="C206" s="281"/>
    </row>
    <row r="207" spans="1:3" x14ac:dyDescent="0.25">
      <c r="A207" s="281"/>
      <c r="B207" s="281"/>
      <c r="C207" s="281"/>
    </row>
    <row r="208" spans="1:3" x14ac:dyDescent="0.25">
      <c r="A208" s="281"/>
      <c r="B208" s="281"/>
      <c r="C208" s="281"/>
    </row>
    <row r="209" spans="1:3" x14ac:dyDescent="0.25">
      <c r="A209" s="281"/>
      <c r="B209" s="281"/>
      <c r="C209" s="281"/>
    </row>
    <row r="210" spans="1:3" x14ac:dyDescent="0.25">
      <c r="A210" s="281"/>
      <c r="B210" s="281"/>
      <c r="C210" s="281"/>
    </row>
    <row r="211" spans="1:3" x14ac:dyDescent="0.25">
      <c r="A211" s="281"/>
      <c r="B211" s="281"/>
      <c r="C211" s="281"/>
    </row>
    <row r="212" spans="1:3" x14ac:dyDescent="0.25">
      <c r="A212" s="281"/>
      <c r="B212" s="281"/>
      <c r="C212" s="281"/>
    </row>
    <row r="213" spans="1:3" x14ac:dyDescent="0.25">
      <c r="A213" s="281"/>
      <c r="B213" s="281"/>
      <c r="C213" s="281"/>
    </row>
    <row r="214" spans="1:3" x14ac:dyDescent="0.25">
      <c r="A214" s="281"/>
      <c r="B214" s="281"/>
      <c r="C214" s="281"/>
    </row>
    <row r="215" spans="1:3" x14ac:dyDescent="0.25">
      <c r="A215" s="281"/>
      <c r="B215" s="281"/>
      <c r="C215" s="281"/>
    </row>
    <row r="216" spans="1:3" x14ac:dyDescent="0.25">
      <c r="A216" s="281"/>
      <c r="B216" s="281"/>
      <c r="C216" s="281"/>
    </row>
    <row r="217" spans="1:3" x14ac:dyDescent="0.25">
      <c r="A217" s="281"/>
      <c r="B217" s="281"/>
      <c r="C217" s="281"/>
    </row>
    <row r="218" spans="1:3" x14ac:dyDescent="0.25">
      <c r="A218" s="281"/>
      <c r="B218" s="281"/>
      <c r="C218" s="281"/>
    </row>
    <row r="219" spans="1:3" x14ac:dyDescent="0.25">
      <c r="A219" s="281"/>
      <c r="B219" s="281"/>
      <c r="C219" s="281"/>
    </row>
    <row r="220" spans="1:3" x14ac:dyDescent="0.25">
      <c r="A220" s="281"/>
      <c r="B220" s="281"/>
      <c r="C220" s="281"/>
    </row>
    <row r="221" spans="1:3" x14ac:dyDescent="0.25">
      <c r="A221" s="281"/>
      <c r="B221" s="281"/>
      <c r="C221" s="281"/>
    </row>
    <row r="222" spans="1:3" x14ac:dyDescent="0.25">
      <c r="A222" s="281"/>
      <c r="B222" s="281"/>
      <c r="C222" s="281"/>
    </row>
    <row r="223" spans="1:3" x14ac:dyDescent="0.25">
      <c r="A223" s="281"/>
      <c r="B223" s="281"/>
      <c r="C223" s="281"/>
    </row>
    <row r="224" spans="1:3" x14ac:dyDescent="0.25">
      <c r="A224" s="281"/>
      <c r="B224" s="281"/>
      <c r="C224" s="281"/>
    </row>
    <row r="225" spans="1:3" x14ac:dyDescent="0.25">
      <c r="A225" s="281"/>
      <c r="B225" s="281"/>
      <c r="C225" s="281"/>
    </row>
    <row r="226" spans="1:3" x14ac:dyDescent="0.25">
      <c r="A226" s="281"/>
      <c r="B226" s="281"/>
      <c r="C226" s="281"/>
    </row>
    <row r="227" spans="1:3" x14ac:dyDescent="0.25">
      <c r="A227" s="281"/>
      <c r="B227" s="281"/>
      <c r="C227" s="281"/>
    </row>
    <row r="228" spans="1:3" x14ac:dyDescent="0.25">
      <c r="A228" s="281"/>
      <c r="B228" s="281"/>
      <c r="C228" s="281"/>
    </row>
    <row r="229" spans="1:3" x14ac:dyDescent="0.25">
      <c r="A229" s="281"/>
      <c r="B229" s="281"/>
      <c r="C229" s="281"/>
    </row>
    <row r="230" spans="1:3" x14ac:dyDescent="0.25">
      <c r="A230" s="281"/>
      <c r="B230" s="281"/>
      <c r="C230" s="281"/>
    </row>
    <row r="231" spans="1:3" x14ac:dyDescent="0.25">
      <c r="A231" s="281"/>
      <c r="B231" s="281"/>
      <c r="C231" s="281"/>
    </row>
    <row r="232" spans="1:3" x14ac:dyDescent="0.25">
      <c r="A232" s="281"/>
      <c r="B232" s="281"/>
      <c r="C232" s="281"/>
    </row>
    <row r="233" spans="1:3" x14ac:dyDescent="0.25">
      <c r="A233" s="281"/>
      <c r="B233" s="281"/>
      <c r="C233" s="281"/>
    </row>
    <row r="234" spans="1:3" x14ac:dyDescent="0.25">
      <c r="A234" s="281"/>
      <c r="B234" s="281"/>
      <c r="C234" s="281"/>
    </row>
    <row r="235" spans="1:3" x14ac:dyDescent="0.25">
      <c r="A235" s="281"/>
      <c r="B235" s="281"/>
      <c r="C235" s="281"/>
    </row>
    <row r="236" spans="1:3" x14ac:dyDescent="0.25">
      <c r="A236" s="281"/>
      <c r="B236" s="281"/>
      <c r="C236" s="281"/>
    </row>
    <row r="237" spans="1:3" x14ac:dyDescent="0.25">
      <c r="A237" s="281"/>
      <c r="B237" s="281"/>
      <c r="C237" s="281"/>
    </row>
    <row r="238" spans="1:3" x14ac:dyDescent="0.25">
      <c r="A238" s="281"/>
      <c r="B238" s="281"/>
      <c r="C238" s="281"/>
    </row>
    <row r="239" spans="1:3" x14ac:dyDescent="0.25">
      <c r="A239" s="281"/>
      <c r="B239" s="281"/>
      <c r="C239" s="281"/>
    </row>
    <row r="240" spans="1:3" x14ac:dyDescent="0.25">
      <c r="A240" s="281"/>
      <c r="B240" s="281"/>
      <c r="C240" s="281"/>
    </row>
    <row r="241" spans="1:3" x14ac:dyDescent="0.25">
      <c r="A241" s="281"/>
      <c r="B241" s="281"/>
      <c r="C241" s="281"/>
    </row>
    <row r="242" spans="1:3" x14ac:dyDescent="0.25">
      <c r="A242" s="281"/>
      <c r="B242" s="281"/>
      <c r="C242" s="281"/>
    </row>
    <row r="243" spans="1:3" x14ac:dyDescent="0.25">
      <c r="A243" s="281"/>
      <c r="B243" s="281"/>
      <c r="C243" s="281"/>
    </row>
    <row r="244" spans="1:3" x14ac:dyDescent="0.25">
      <c r="A244" s="281"/>
      <c r="B244" s="281"/>
      <c r="C244" s="281"/>
    </row>
    <row r="245" spans="1:3" x14ac:dyDescent="0.25">
      <c r="A245" s="281"/>
      <c r="B245" s="281"/>
      <c r="C245" s="281"/>
    </row>
    <row r="246" spans="1:3" x14ac:dyDescent="0.25">
      <c r="A246" s="281"/>
      <c r="B246" s="281"/>
      <c r="C246" s="281"/>
    </row>
    <row r="247" spans="1:3" x14ac:dyDescent="0.25">
      <c r="A247" s="281"/>
      <c r="B247" s="281"/>
      <c r="C247" s="281"/>
    </row>
    <row r="248" spans="1:3" x14ac:dyDescent="0.25">
      <c r="A248" s="281"/>
      <c r="B248" s="281"/>
      <c r="C248" s="281"/>
    </row>
    <row r="249" spans="1:3" x14ac:dyDescent="0.25">
      <c r="A249" s="281"/>
      <c r="B249" s="281"/>
      <c r="C249" s="281"/>
    </row>
    <row r="250" spans="1:3" x14ac:dyDescent="0.25">
      <c r="A250" s="281"/>
      <c r="B250" s="281"/>
      <c r="C250" s="281"/>
    </row>
    <row r="251" spans="1:3" x14ac:dyDescent="0.25">
      <c r="A251" s="281"/>
      <c r="B251" s="281"/>
      <c r="C251" s="281"/>
    </row>
    <row r="252" spans="1:3" x14ac:dyDescent="0.25">
      <c r="A252" s="281"/>
      <c r="B252" s="281"/>
      <c r="C252" s="281"/>
    </row>
    <row r="253" spans="1:3" x14ac:dyDescent="0.25">
      <c r="A253" s="281"/>
      <c r="B253" s="281"/>
      <c r="C253" s="281"/>
    </row>
    <row r="254" spans="1:3" x14ac:dyDescent="0.25">
      <c r="A254" s="281"/>
      <c r="B254" s="281"/>
      <c r="C254" s="281"/>
    </row>
    <row r="255" spans="1:3" x14ac:dyDescent="0.25">
      <c r="A255" s="281"/>
      <c r="B255" s="281"/>
      <c r="C255" s="281"/>
    </row>
    <row r="256" spans="1:3" x14ac:dyDescent="0.25">
      <c r="A256" s="281"/>
      <c r="B256" s="281"/>
      <c r="C256" s="281"/>
    </row>
    <row r="257" spans="1:3" x14ac:dyDescent="0.25">
      <c r="A257" s="281"/>
      <c r="B257" s="281"/>
      <c r="C257" s="281"/>
    </row>
    <row r="258" spans="1:3" x14ac:dyDescent="0.25">
      <c r="A258" s="281"/>
      <c r="B258" s="281"/>
      <c r="C258" s="281"/>
    </row>
    <row r="259" spans="1:3" x14ac:dyDescent="0.25">
      <c r="A259" s="281"/>
      <c r="B259" s="281"/>
      <c r="C259" s="281"/>
    </row>
    <row r="260" spans="1:3" x14ac:dyDescent="0.25">
      <c r="A260" s="281"/>
      <c r="B260" s="281"/>
      <c r="C260" s="281"/>
    </row>
    <row r="261" spans="1:3" x14ac:dyDescent="0.25">
      <c r="A261" s="281"/>
      <c r="B261" s="281"/>
      <c r="C261" s="281"/>
    </row>
    <row r="262" spans="1:3" x14ac:dyDescent="0.25">
      <c r="A262" s="281"/>
      <c r="B262" s="281"/>
      <c r="C262" s="281"/>
    </row>
    <row r="263" spans="1:3" x14ac:dyDescent="0.25">
      <c r="A263" s="281"/>
      <c r="B263" s="281"/>
      <c r="C263" s="281"/>
    </row>
    <row r="264" spans="1:3" x14ac:dyDescent="0.25">
      <c r="A264" s="281"/>
      <c r="B264" s="281"/>
      <c r="C264" s="281"/>
    </row>
    <row r="265" spans="1:3" x14ac:dyDescent="0.25">
      <c r="A265" s="281"/>
      <c r="B265" s="281"/>
      <c r="C265" s="281"/>
    </row>
    <row r="266" spans="1:3" x14ac:dyDescent="0.25">
      <c r="A266" s="281"/>
      <c r="B266" s="281"/>
      <c r="C266" s="281"/>
    </row>
    <row r="267" spans="1:3" x14ac:dyDescent="0.25">
      <c r="A267" s="281"/>
      <c r="B267" s="281"/>
      <c r="C267" s="281"/>
    </row>
    <row r="268" spans="1:3" x14ac:dyDescent="0.25">
      <c r="A268" s="281"/>
      <c r="B268" s="281"/>
      <c r="C268" s="281"/>
    </row>
    <row r="269" spans="1:3" x14ac:dyDescent="0.25">
      <c r="A269" s="281"/>
      <c r="B269" s="281"/>
      <c r="C269" s="281"/>
    </row>
    <row r="270" spans="1:3" x14ac:dyDescent="0.25">
      <c r="A270" s="281"/>
      <c r="B270" s="281"/>
      <c r="C270" s="281"/>
    </row>
    <row r="271" spans="1:3" x14ac:dyDescent="0.25">
      <c r="A271" s="281"/>
      <c r="B271" s="281"/>
      <c r="C271" s="281"/>
    </row>
    <row r="272" spans="1:3" x14ac:dyDescent="0.25">
      <c r="A272" s="281"/>
      <c r="B272" s="281"/>
      <c r="C272" s="281"/>
    </row>
    <row r="273" spans="1:3" x14ac:dyDescent="0.25">
      <c r="A273" s="281"/>
      <c r="B273" s="281"/>
      <c r="C273" s="281"/>
    </row>
    <row r="274" spans="1:3" x14ac:dyDescent="0.25">
      <c r="A274" s="281"/>
      <c r="B274" s="281"/>
      <c r="C274" s="281"/>
    </row>
    <row r="275" spans="1:3" x14ac:dyDescent="0.25">
      <c r="A275" s="281"/>
      <c r="B275" s="281"/>
      <c r="C275" s="281"/>
    </row>
    <row r="276" spans="1:3" x14ac:dyDescent="0.25">
      <c r="A276" s="281"/>
      <c r="B276" s="281"/>
      <c r="C276" s="281"/>
    </row>
    <row r="277" spans="1:3" x14ac:dyDescent="0.25">
      <c r="A277" s="281"/>
      <c r="B277" s="281"/>
      <c r="C277" s="281"/>
    </row>
    <row r="278" spans="1:3" x14ac:dyDescent="0.25">
      <c r="A278" s="281"/>
      <c r="B278" s="281"/>
      <c r="C278" s="281"/>
    </row>
    <row r="279" spans="1:3" x14ac:dyDescent="0.25">
      <c r="A279" s="281"/>
      <c r="B279" s="281"/>
      <c r="C279" s="281"/>
    </row>
    <row r="280" spans="1:3" x14ac:dyDescent="0.25">
      <c r="A280" s="281"/>
      <c r="B280" s="281"/>
      <c r="C280" s="281"/>
    </row>
    <row r="281" spans="1:3" x14ac:dyDescent="0.25">
      <c r="A281" s="281"/>
      <c r="B281" s="281"/>
      <c r="C281" s="281"/>
    </row>
    <row r="282" spans="1:3" x14ac:dyDescent="0.25">
      <c r="A282" s="281"/>
      <c r="B282" s="281"/>
      <c r="C282" s="281"/>
    </row>
    <row r="283" spans="1:3" x14ac:dyDescent="0.25">
      <c r="A283" s="281"/>
      <c r="B283" s="281"/>
      <c r="C283" s="281"/>
    </row>
    <row r="284" spans="1:3" x14ac:dyDescent="0.25">
      <c r="A284" s="281"/>
      <c r="B284" s="281"/>
      <c r="C284" s="281"/>
    </row>
    <row r="285" spans="1:3" x14ac:dyDescent="0.25">
      <c r="A285" s="281"/>
      <c r="B285" s="281"/>
      <c r="C285" s="281"/>
    </row>
    <row r="286" spans="1:3" x14ac:dyDescent="0.25">
      <c r="A286" s="281"/>
      <c r="B286" s="281"/>
      <c r="C286" s="281"/>
    </row>
    <row r="287" spans="1:3" x14ac:dyDescent="0.25">
      <c r="A287" s="281"/>
      <c r="B287" s="281"/>
      <c r="C287" s="281"/>
    </row>
    <row r="288" spans="1:3" x14ac:dyDescent="0.25">
      <c r="A288" s="281"/>
      <c r="B288" s="281"/>
      <c r="C288" s="281"/>
    </row>
    <row r="289" spans="1:3" x14ac:dyDescent="0.25">
      <c r="A289" s="281"/>
      <c r="B289" s="281"/>
      <c r="C289" s="281"/>
    </row>
    <row r="290" spans="1:3" x14ac:dyDescent="0.25">
      <c r="A290" s="281"/>
      <c r="B290" s="281"/>
      <c r="C290" s="281"/>
    </row>
    <row r="291" spans="1:3" x14ac:dyDescent="0.25">
      <c r="A291" s="281"/>
      <c r="B291" s="281"/>
      <c r="C291" s="281"/>
    </row>
    <row r="292" spans="1:3" x14ac:dyDescent="0.25">
      <c r="A292" s="281"/>
      <c r="B292" s="281"/>
      <c r="C292" s="281"/>
    </row>
    <row r="293" spans="1:3" x14ac:dyDescent="0.25">
      <c r="A293" s="281"/>
      <c r="B293" s="281"/>
      <c r="C293" s="281"/>
    </row>
    <row r="294" spans="1:3" x14ac:dyDescent="0.25">
      <c r="A294" s="281"/>
      <c r="B294" s="281"/>
      <c r="C294" s="281"/>
    </row>
    <row r="295" spans="1:3" x14ac:dyDescent="0.25">
      <c r="A295" s="281"/>
      <c r="B295" s="281"/>
      <c r="C295" s="281"/>
    </row>
    <row r="296" spans="1:3" x14ac:dyDescent="0.25">
      <c r="A296" s="281"/>
      <c r="B296" s="281"/>
      <c r="C296" s="281"/>
    </row>
    <row r="297" spans="1:3" x14ac:dyDescent="0.25">
      <c r="A297" s="281"/>
      <c r="B297" s="281"/>
      <c r="C297" s="281"/>
    </row>
    <row r="298" spans="1:3" x14ac:dyDescent="0.25">
      <c r="A298" s="281"/>
      <c r="B298" s="281"/>
      <c r="C298" s="281"/>
    </row>
    <row r="299" spans="1:3" x14ac:dyDescent="0.25">
      <c r="A299" s="281"/>
      <c r="B299" s="281"/>
      <c r="C299" s="281"/>
    </row>
    <row r="300" spans="1:3" x14ac:dyDescent="0.25">
      <c r="A300" s="281"/>
      <c r="B300" s="281"/>
      <c r="C300" s="281"/>
    </row>
    <row r="301" spans="1:3" x14ac:dyDescent="0.25">
      <c r="A301" s="281"/>
      <c r="B301" s="281"/>
      <c r="C301" s="281"/>
    </row>
    <row r="302" spans="1:3" x14ac:dyDescent="0.25">
      <c r="A302" s="281"/>
      <c r="B302" s="281"/>
      <c r="C302" s="281"/>
    </row>
    <row r="303" spans="1:3" x14ac:dyDescent="0.25">
      <c r="A303" s="281"/>
      <c r="B303" s="281"/>
      <c r="C303" s="281"/>
    </row>
    <row r="304" spans="1:3" x14ac:dyDescent="0.25">
      <c r="A304" s="281"/>
      <c r="B304" s="281"/>
      <c r="C304" s="281"/>
    </row>
    <row r="305" spans="1:3" x14ac:dyDescent="0.25">
      <c r="A305" s="281"/>
      <c r="B305" s="281"/>
      <c r="C305" s="281"/>
    </row>
    <row r="306" spans="1:3" x14ac:dyDescent="0.25">
      <c r="A306" s="281"/>
      <c r="B306" s="281"/>
      <c r="C306" s="281"/>
    </row>
    <row r="307" spans="1:3" x14ac:dyDescent="0.25">
      <c r="A307" s="281"/>
      <c r="B307" s="281"/>
      <c r="C307" s="281"/>
    </row>
    <row r="308" spans="1:3" x14ac:dyDescent="0.25">
      <c r="A308" s="281"/>
      <c r="B308" s="281"/>
      <c r="C308" s="281"/>
    </row>
    <row r="309" spans="1:3" x14ac:dyDescent="0.25">
      <c r="A309" s="281"/>
      <c r="B309" s="281"/>
      <c r="C309" s="281"/>
    </row>
    <row r="310" spans="1:3" x14ac:dyDescent="0.25">
      <c r="A310" s="281"/>
      <c r="B310" s="281"/>
      <c r="C310" s="281"/>
    </row>
    <row r="311" spans="1:3" x14ac:dyDescent="0.25">
      <c r="A311" s="281"/>
      <c r="B311" s="281"/>
      <c r="C311" s="281"/>
    </row>
    <row r="312" spans="1:3" x14ac:dyDescent="0.25">
      <c r="A312" s="281"/>
      <c r="B312" s="281"/>
      <c r="C312" s="281"/>
    </row>
    <row r="313" spans="1:3" x14ac:dyDescent="0.25">
      <c r="A313" s="281"/>
      <c r="B313" s="281"/>
      <c r="C313" s="281"/>
    </row>
    <row r="314" spans="1:3" x14ac:dyDescent="0.25">
      <c r="A314" s="281"/>
      <c r="B314" s="281"/>
      <c r="C314" s="281"/>
    </row>
    <row r="315" spans="1:3" x14ac:dyDescent="0.25">
      <c r="A315" s="281"/>
      <c r="B315" s="281"/>
      <c r="C315" s="281"/>
    </row>
    <row r="316" spans="1:3" x14ac:dyDescent="0.25">
      <c r="A316" s="281"/>
      <c r="B316" s="281"/>
      <c r="C316" s="281"/>
    </row>
    <row r="317" spans="1:3" x14ac:dyDescent="0.25">
      <c r="A317" s="281"/>
      <c r="B317" s="281"/>
      <c r="C317" s="281"/>
    </row>
    <row r="318" spans="1:3" x14ac:dyDescent="0.25">
      <c r="A318" s="281"/>
      <c r="B318" s="281"/>
      <c r="C318" s="281"/>
    </row>
    <row r="319" spans="1:3" x14ac:dyDescent="0.25">
      <c r="A319" s="281"/>
      <c r="B319" s="281"/>
      <c r="C319" s="281"/>
    </row>
    <row r="320" spans="1:3" x14ac:dyDescent="0.25">
      <c r="A320" s="281"/>
      <c r="B320" s="281"/>
      <c r="C320" s="281"/>
    </row>
    <row r="321" spans="1:3" x14ac:dyDescent="0.25">
      <c r="A321" s="281"/>
      <c r="B321" s="281"/>
      <c r="C321" s="281"/>
    </row>
    <row r="322" spans="1:3" x14ac:dyDescent="0.25">
      <c r="A322" s="281"/>
      <c r="B322" s="281"/>
      <c r="C322" s="281"/>
    </row>
    <row r="323" spans="1:3" x14ac:dyDescent="0.25">
      <c r="A323" s="281"/>
      <c r="B323" s="281"/>
      <c r="C323" s="281"/>
    </row>
    <row r="324" spans="1:3" x14ac:dyDescent="0.25">
      <c r="A324" s="281"/>
      <c r="B324" s="281"/>
      <c r="C324" s="281"/>
    </row>
    <row r="325" spans="1:3" x14ac:dyDescent="0.25">
      <c r="A325" s="281"/>
      <c r="B325" s="281"/>
      <c r="C325" s="281"/>
    </row>
    <row r="326" spans="1:3" x14ac:dyDescent="0.25">
      <c r="A326" s="281"/>
      <c r="B326" s="281"/>
      <c r="C326" s="281"/>
    </row>
    <row r="327" spans="1:3" x14ac:dyDescent="0.25">
      <c r="A327" s="281"/>
      <c r="B327" s="281"/>
      <c r="C327" s="281"/>
    </row>
    <row r="328" spans="1:3" x14ac:dyDescent="0.25">
      <c r="A328" s="281"/>
      <c r="B328" s="281"/>
      <c r="C328" s="281"/>
    </row>
    <row r="329" spans="1:3" x14ac:dyDescent="0.25">
      <c r="A329" s="281"/>
      <c r="B329" s="281"/>
      <c r="C329" s="281"/>
    </row>
    <row r="330" spans="1:3" x14ac:dyDescent="0.25">
      <c r="A330" s="281"/>
      <c r="B330" s="281"/>
      <c r="C330" s="281"/>
    </row>
    <row r="331" spans="1:3" x14ac:dyDescent="0.25">
      <c r="A331" s="281"/>
      <c r="B331" s="281"/>
      <c r="C331" s="281"/>
    </row>
    <row r="332" spans="1:3" x14ac:dyDescent="0.25">
      <c r="A332" s="281"/>
      <c r="B332" s="281"/>
      <c r="C332" s="281"/>
    </row>
    <row r="333" spans="1:3" x14ac:dyDescent="0.25">
      <c r="A333" s="281"/>
      <c r="B333" s="281"/>
      <c r="C333" s="281"/>
    </row>
    <row r="334" spans="1:3" x14ac:dyDescent="0.25">
      <c r="A334" s="281"/>
      <c r="B334" s="281"/>
      <c r="C334" s="281"/>
    </row>
    <row r="335" spans="1:3" x14ac:dyDescent="0.25">
      <c r="A335" s="281"/>
      <c r="B335" s="281"/>
      <c r="C335" s="281"/>
    </row>
    <row r="336" spans="1:3" x14ac:dyDescent="0.25">
      <c r="A336" s="281"/>
      <c r="B336" s="281"/>
      <c r="C336" s="281"/>
    </row>
    <row r="337" spans="1:3" x14ac:dyDescent="0.25">
      <c r="A337" s="281"/>
      <c r="B337" s="281"/>
      <c r="C337" s="281"/>
    </row>
    <row r="338" spans="1:3" x14ac:dyDescent="0.25">
      <c r="A338" s="281"/>
      <c r="B338" s="281"/>
      <c r="C338" s="281"/>
    </row>
    <row r="339" spans="1:3" x14ac:dyDescent="0.25">
      <c r="A339" s="281"/>
      <c r="B339" s="281"/>
      <c r="C339" s="281"/>
    </row>
    <row r="340" spans="1:3" x14ac:dyDescent="0.25">
      <c r="A340" s="281"/>
      <c r="B340" s="281"/>
      <c r="C340" s="281"/>
    </row>
    <row r="341" spans="1:3" x14ac:dyDescent="0.25">
      <c r="A341" s="281"/>
      <c r="B341" s="281"/>
      <c r="C341" s="281"/>
    </row>
    <row r="342" spans="1:3" x14ac:dyDescent="0.25">
      <c r="A342" s="281"/>
      <c r="B342" s="281"/>
      <c r="C342" s="281"/>
    </row>
    <row r="343" spans="1:3" x14ac:dyDescent="0.25">
      <c r="A343" s="281"/>
      <c r="B343" s="281"/>
      <c r="C343" s="281"/>
    </row>
    <row r="344" spans="1:3" x14ac:dyDescent="0.25">
      <c r="A344" s="281"/>
      <c r="B344" s="281"/>
      <c r="C344" s="281"/>
    </row>
    <row r="345" spans="1:3" x14ac:dyDescent="0.25">
      <c r="A345" s="281"/>
      <c r="B345" s="281"/>
      <c r="C345" s="281"/>
    </row>
    <row r="346" spans="1:3" x14ac:dyDescent="0.25">
      <c r="A346" s="281"/>
      <c r="B346" s="281"/>
      <c r="C346" s="281"/>
    </row>
    <row r="347" spans="1:3" x14ac:dyDescent="0.25">
      <c r="A347" s="281"/>
      <c r="B347" s="281"/>
      <c r="C347" s="281"/>
    </row>
    <row r="348" spans="1:3" x14ac:dyDescent="0.25">
      <c r="A348" s="281"/>
      <c r="B348" s="281"/>
      <c r="C348" s="281"/>
    </row>
    <row r="349" spans="1:3" x14ac:dyDescent="0.25">
      <c r="A349" s="281"/>
      <c r="B349" s="281"/>
      <c r="C349" s="281"/>
    </row>
    <row r="350" spans="1:3" x14ac:dyDescent="0.25">
      <c r="A350" s="281"/>
      <c r="B350" s="281"/>
      <c r="C350" s="281"/>
    </row>
    <row r="351" spans="1:3" x14ac:dyDescent="0.25">
      <c r="A351" s="281"/>
      <c r="B351" s="281"/>
      <c r="C351" s="281"/>
    </row>
    <row r="352" spans="1:3" x14ac:dyDescent="0.25">
      <c r="A352" s="281"/>
      <c r="B352" s="281"/>
      <c r="C352" s="281"/>
    </row>
    <row r="353" spans="1:3" x14ac:dyDescent="0.25">
      <c r="A353" s="281"/>
      <c r="B353" s="281"/>
      <c r="C353" s="281"/>
    </row>
    <row r="354" spans="1:3" x14ac:dyDescent="0.25">
      <c r="A354" s="281"/>
      <c r="B354" s="281"/>
      <c r="C354" s="281"/>
    </row>
    <row r="355" spans="1:3" x14ac:dyDescent="0.25">
      <c r="A355" s="281"/>
      <c r="B355" s="281"/>
      <c r="C355" s="281"/>
    </row>
    <row r="356" spans="1:3" x14ac:dyDescent="0.25">
      <c r="A356" s="281"/>
      <c r="B356" s="281"/>
      <c r="C356" s="281"/>
    </row>
    <row r="357" spans="1:3" x14ac:dyDescent="0.25">
      <c r="A357" s="281"/>
      <c r="B357" s="281"/>
      <c r="C357" s="281"/>
    </row>
    <row r="358" spans="1:3" x14ac:dyDescent="0.25">
      <c r="A358" s="281"/>
      <c r="B358" s="281"/>
      <c r="C358" s="281"/>
    </row>
    <row r="359" spans="1:3" x14ac:dyDescent="0.25">
      <c r="A359" s="281"/>
      <c r="B359" s="281"/>
      <c r="C359" s="281"/>
    </row>
    <row r="360" spans="1:3" x14ac:dyDescent="0.25">
      <c r="A360" s="281"/>
      <c r="B360" s="281"/>
      <c r="C360" s="281"/>
    </row>
    <row r="361" spans="1:3" x14ac:dyDescent="0.25">
      <c r="A361" s="281"/>
      <c r="B361" s="281"/>
      <c r="C361" s="281"/>
    </row>
    <row r="362" spans="1:3" x14ac:dyDescent="0.25">
      <c r="A362" s="281"/>
      <c r="B362" s="281"/>
      <c r="C362" s="281"/>
    </row>
    <row r="363" spans="1:3" x14ac:dyDescent="0.25">
      <c r="A363" s="281"/>
      <c r="B363" s="281"/>
      <c r="C363" s="281"/>
    </row>
    <row r="364" spans="1:3" x14ac:dyDescent="0.25">
      <c r="A364" s="281"/>
      <c r="B364" s="281"/>
      <c r="C364" s="281"/>
    </row>
    <row r="365" spans="1:3" x14ac:dyDescent="0.25">
      <c r="A365" s="281"/>
      <c r="B365" s="281"/>
      <c r="C365" s="281"/>
    </row>
    <row r="366" spans="1:3" x14ac:dyDescent="0.25">
      <c r="A366" s="281"/>
      <c r="B366" s="281"/>
      <c r="C366" s="281"/>
    </row>
    <row r="367" spans="1:3" x14ac:dyDescent="0.25">
      <c r="A367" s="281"/>
      <c r="B367" s="281"/>
      <c r="C367" s="281"/>
    </row>
    <row r="368" spans="1:3" x14ac:dyDescent="0.25">
      <c r="A368" s="281"/>
      <c r="B368" s="281"/>
      <c r="C368" s="281"/>
    </row>
    <row r="369" spans="1:3" x14ac:dyDescent="0.25">
      <c r="A369" s="281"/>
      <c r="B369" s="281"/>
      <c r="C369" s="281"/>
    </row>
    <row r="370" spans="1:3" x14ac:dyDescent="0.25">
      <c r="A370" s="281"/>
      <c r="B370" s="281"/>
      <c r="C370" s="281"/>
    </row>
    <row r="371" spans="1:3" x14ac:dyDescent="0.25">
      <c r="A371" s="281"/>
      <c r="B371" s="281"/>
      <c r="C371" s="281"/>
    </row>
    <row r="372" spans="1:3" x14ac:dyDescent="0.25">
      <c r="A372" s="281"/>
      <c r="B372" s="281"/>
      <c r="C372" s="281"/>
    </row>
    <row r="373" spans="1:3" x14ac:dyDescent="0.25">
      <c r="A373" s="281"/>
      <c r="B373" s="281"/>
      <c r="C373" s="281"/>
    </row>
    <row r="374" spans="1:3" x14ac:dyDescent="0.25">
      <c r="A374" s="281"/>
      <c r="B374" s="281"/>
      <c r="C374" s="281"/>
    </row>
    <row r="375" spans="1:3" x14ac:dyDescent="0.25">
      <c r="A375" s="281"/>
      <c r="B375" s="281"/>
      <c r="C375" s="281"/>
    </row>
    <row r="376" spans="1:3" x14ac:dyDescent="0.25">
      <c r="A376" s="281"/>
      <c r="B376" s="281"/>
      <c r="C376" s="281"/>
    </row>
    <row r="377" spans="1:3" x14ac:dyDescent="0.25">
      <c r="A377" s="281"/>
      <c r="B377" s="281"/>
      <c r="C377" s="281"/>
    </row>
    <row r="378" spans="1:3" x14ac:dyDescent="0.25">
      <c r="A378" s="281"/>
      <c r="B378" s="281"/>
      <c r="C378" s="281"/>
    </row>
    <row r="379" spans="1:3" x14ac:dyDescent="0.25">
      <c r="A379" s="281"/>
      <c r="B379" s="281"/>
      <c r="C379" s="281"/>
    </row>
    <row r="380" spans="1:3" x14ac:dyDescent="0.25">
      <c r="A380" s="281"/>
      <c r="B380" s="281"/>
      <c r="C380" s="281"/>
    </row>
    <row r="381" spans="1:3" x14ac:dyDescent="0.25">
      <c r="A381" s="281"/>
      <c r="B381" s="281"/>
      <c r="C381" s="281"/>
    </row>
    <row r="382" spans="1:3" x14ac:dyDescent="0.25">
      <c r="A382" s="281"/>
      <c r="B382" s="281"/>
      <c r="C382" s="281"/>
    </row>
    <row r="383" spans="1:3" x14ac:dyDescent="0.25">
      <c r="A383" s="281"/>
      <c r="B383" s="281"/>
      <c r="C383" s="281"/>
    </row>
    <row r="384" spans="1:3" x14ac:dyDescent="0.25">
      <c r="A384" s="281"/>
      <c r="B384" s="281"/>
      <c r="C384" s="281"/>
    </row>
    <row r="385" spans="1:3" x14ac:dyDescent="0.25">
      <c r="A385" s="281"/>
      <c r="B385" s="281"/>
      <c r="C385" s="281"/>
    </row>
    <row r="386" spans="1:3" x14ac:dyDescent="0.25">
      <c r="A386" s="281"/>
      <c r="B386" s="281"/>
      <c r="C386" s="281"/>
    </row>
    <row r="387" spans="1:3" x14ac:dyDescent="0.25">
      <c r="A387" s="281"/>
      <c r="B387" s="281"/>
      <c r="C387" s="281"/>
    </row>
    <row r="388" spans="1:3" x14ac:dyDescent="0.25">
      <c r="A388" s="281"/>
      <c r="B388" s="281"/>
      <c r="C388" s="281"/>
    </row>
  </sheetData>
  <mergeCells count="216">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40:AN41"/>
    <mergeCell ref="AO40:AO41"/>
    <mergeCell ref="AP40:AP41"/>
    <mergeCell ref="AQ40:AQ41"/>
    <mergeCell ref="AR40:AR41"/>
    <mergeCell ref="AN38:AN39"/>
    <mergeCell ref="AO38:AO39"/>
    <mergeCell ref="AP38:AP39"/>
    <mergeCell ref="AQ38:AQ39"/>
    <mergeCell ref="AR38:AR39"/>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4:AN45"/>
    <mergeCell ref="AO44:AO45"/>
    <mergeCell ref="AP44:AP45"/>
    <mergeCell ref="AQ44:AQ45"/>
    <mergeCell ref="AR44:AR45"/>
    <mergeCell ref="AN42:AN43"/>
    <mergeCell ref="AO42:AO43"/>
    <mergeCell ref="AP42:AP43"/>
    <mergeCell ref="AQ42:AQ43"/>
    <mergeCell ref="AR42:AR43"/>
    <mergeCell ref="AS44:AS45"/>
    <mergeCell ref="AT44:AT45"/>
    <mergeCell ref="AU44:AU45"/>
    <mergeCell ref="AV44:AV45"/>
    <mergeCell ref="AW44:AW45"/>
    <mergeCell ref="AX44:AX45"/>
    <mergeCell ref="AT42:AT43"/>
    <mergeCell ref="AU42:AU43"/>
    <mergeCell ref="AV42:AV43"/>
    <mergeCell ref="AW42:AW43"/>
    <mergeCell ref="AX42:AX43"/>
    <mergeCell ref="AS42:AS43"/>
    <mergeCell ref="AW46:AW47"/>
    <mergeCell ref="AX46:AX47"/>
    <mergeCell ref="G80:O80"/>
    <mergeCell ref="AN46:AN47"/>
    <mergeCell ref="AO46:AO47"/>
    <mergeCell ref="AP46:AP47"/>
    <mergeCell ref="AQ46:AQ47"/>
    <mergeCell ref="AR46:AR47"/>
    <mergeCell ref="AS46:AS47"/>
    <mergeCell ref="G90:O90"/>
    <mergeCell ref="G100:O100"/>
    <mergeCell ref="G110:O110"/>
    <mergeCell ref="G120:O120"/>
    <mergeCell ref="G130:O130"/>
    <mergeCell ref="G140:O140"/>
    <mergeCell ref="AT46:AT47"/>
    <mergeCell ref="AU46:AU47"/>
    <mergeCell ref="AV46:AV47"/>
  </mergeCells>
  <pageMargins left="0.7" right="0.7" top="0.75" bottom="0.75" header="0.3" footer="0.3"/>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Accueil</vt:lpstr>
      <vt:lpstr>Tableau 1 Production ST RC</vt:lpstr>
      <vt:lpstr>Tableau 2 Besoins RC</vt:lpstr>
      <vt:lpstr>Tableau 3 Installation solaire </vt:lpstr>
      <vt:lpstr>Tableau 4 Décomposition métrés</vt:lpstr>
      <vt:lpstr>Tableau 5 CAPEX OPEX</vt:lpstr>
      <vt:lpstr>Tableau 6 Impact subvention</vt:lpstr>
      <vt:lpstr>7. Déficit de financemen</vt:lpstr>
      <vt:lpstr>Données efficacité energétique</vt:lpstr>
      <vt:lpstr>Paramètres</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2024-02-20T10:07:13Z</dcterms:created>
  <dcterms:modified xsi:type="dcterms:W3CDTF">2024-02-20T10:07:18Z</dcterms:modified>
  <cp:category/>
  <cp:contentStatus/>
</cp:coreProperties>
</file>